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tm01j021\redirect$\2915takasu\デスクトップ\"/>
    </mc:Choice>
  </mc:AlternateContent>
  <bookViews>
    <workbookView xWindow="2100" yWindow="0" windowWidth="23790" windowHeight="11370"/>
  </bookViews>
  <sheets>
    <sheet name="損益" sheetId="1" r:id="rId1"/>
    <sheet name="貸借①" sheetId="2" r:id="rId2"/>
    <sheet name="貸借②" sheetId="3" r:id="rId3"/>
    <sheet name="貸借③" sheetId="4" r:id="rId4"/>
    <sheet name="総括" sheetId="5" r:id="rId5"/>
    <sheet name="業務量①" sheetId="6" r:id="rId6"/>
    <sheet name="業務量②" sheetId="7" r:id="rId7"/>
  </sheets>
  <definedNames>
    <definedName name="_xlnm.Print_Area" localSheetId="5">業務量①!$B$1:$I$22</definedName>
    <definedName name="_xlnm.Print_Area" localSheetId="6">業務量②!$A$1:$J$31</definedName>
    <definedName name="_xlnm.Print_Area" localSheetId="4">総括!$A$1:$H$56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5" i="7" l="1"/>
  <c r="L5" i="7"/>
  <c r="M5" i="7"/>
  <c r="N5" i="7"/>
  <c r="K6" i="7"/>
  <c r="L6" i="7"/>
  <c r="M6" i="7"/>
  <c r="N6" i="7"/>
  <c r="K7" i="7"/>
  <c r="L7" i="7"/>
  <c r="M7" i="7"/>
  <c r="N7" i="7"/>
  <c r="K8" i="7"/>
  <c r="L8" i="7"/>
  <c r="M8" i="7"/>
  <c r="N8" i="7"/>
  <c r="K9" i="7"/>
  <c r="L9" i="7"/>
  <c r="M9" i="7"/>
  <c r="N9" i="7"/>
  <c r="K10" i="7"/>
  <c r="L10" i="7"/>
  <c r="M10" i="7"/>
  <c r="N10" i="7"/>
  <c r="K11" i="7"/>
  <c r="L11" i="7"/>
  <c r="M11" i="7"/>
  <c r="N11" i="7"/>
  <c r="K12" i="7"/>
  <c r="L12" i="7"/>
  <c r="M12" i="7"/>
  <c r="N12" i="7"/>
  <c r="K13" i="7"/>
  <c r="L13" i="7"/>
  <c r="M13" i="7"/>
  <c r="N13" i="7"/>
  <c r="K14" i="7"/>
  <c r="L14" i="7"/>
  <c r="M14" i="7"/>
  <c r="N14" i="7"/>
  <c r="K15" i="7"/>
  <c r="L15" i="7"/>
  <c r="M15" i="7"/>
  <c r="N15" i="7"/>
  <c r="K16" i="7"/>
  <c r="L16" i="7"/>
  <c r="M16" i="7"/>
  <c r="N16" i="7"/>
  <c r="K17" i="7"/>
  <c r="L17" i="7"/>
  <c r="M17" i="7"/>
  <c r="N17" i="7"/>
  <c r="K18" i="7"/>
  <c r="L18" i="7"/>
  <c r="M18" i="7"/>
  <c r="N18" i="7"/>
  <c r="K19" i="7"/>
  <c r="L19" i="7"/>
  <c r="M19" i="7"/>
  <c r="N19" i="7"/>
  <c r="K20" i="7"/>
  <c r="L20" i="7"/>
  <c r="M20" i="7"/>
  <c r="N20" i="7"/>
  <c r="K21" i="7"/>
  <c r="L21" i="7"/>
  <c r="M21" i="7"/>
  <c r="N21" i="7"/>
  <c r="K22" i="7"/>
  <c r="L22" i="7"/>
  <c r="M22" i="7"/>
  <c r="N22" i="7"/>
  <c r="K23" i="7"/>
  <c r="L23" i="7"/>
  <c r="M23" i="7"/>
  <c r="N23" i="7"/>
  <c r="K24" i="7"/>
  <c r="L24" i="7"/>
  <c r="M24" i="7"/>
  <c r="N24" i="7"/>
  <c r="K25" i="7"/>
  <c r="L25" i="7"/>
  <c r="M25" i="7"/>
  <c r="N25" i="7"/>
  <c r="K26" i="7"/>
  <c r="L26" i="7"/>
  <c r="M26" i="7"/>
  <c r="N26" i="7"/>
  <c r="K27" i="7"/>
  <c r="L27" i="7"/>
  <c r="M27" i="7"/>
  <c r="N27" i="7"/>
  <c r="E28" i="7"/>
  <c r="K28" i="7" s="1"/>
  <c r="F28" i="7"/>
  <c r="G28" i="7"/>
  <c r="L28" i="7" s="1"/>
  <c r="H28" i="7"/>
  <c r="J28" i="7"/>
  <c r="M28" i="7"/>
  <c r="H6" i="6"/>
  <c r="I6" i="6"/>
  <c r="H7" i="6"/>
  <c r="I7" i="6"/>
  <c r="D12" i="6"/>
  <c r="D13" i="6"/>
  <c r="D14" i="6"/>
  <c r="C19" i="6"/>
  <c r="E19" i="6"/>
  <c r="D21" i="6"/>
  <c r="H21" i="6"/>
  <c r="I21" i="6"/>
  <c r="K10" i="4"/>
  <c r="I17" i="4"/>
  <c r="K18" i="4"/>
  <c r="K19" i="4" s="1"/>
  <c r="I14" i="3"/>
  <c r="K16" i="3" s="1"/>
  <c r="K37" i="3" s="1"/>
  <c r="K20" i="4" s="1"/>
  <c r="I15" i="3"/>
  <c r="I29" i="3"/>
  <c r="K31" i="3" s="1"/>
  <c r="K36" i="3"/>
  <c r="G10" i="2"/>
  <c r="G12" i="2"/>
  <c r="I21" i="2" s="1"/>
  <c r="K29" i="2" s="1"/>
  <c r="K38" i="2" s="1"/>
  <c r="G14" i="2"/>
  <c r="G16" i="2"/>
  <c r="G18" i="2"/>
  <c r="G20" i="2"/>
  <c r="I24" i="2"/>
  <c r="I28" i="2"/>
  <c r="K37" i="2"/>
  <c r="G8" i="1"/>
  <c r="G15" i="1"/>
  <c r="I16" i="1"/>
  <c r="I34" i="1" s="1"/>
  <c r="I43" i="1" s="1"/>
  <c r="I45" i="1" s="1"/>
  <c r="G25" i="1"/>
  <c r="G33" i="1"/>
  <c r="I33" i="1"/>
  <c r="G38" i="1"/>
  <c r="I42" i="1" s="1"/>
  <c r="G42" i="1"/>
  <c r="N28" i="7" l="1"/>
</calcChain>
</file>

<file path=xl/comments1.xml><?xml version="1.0" encoding="utf-8"?>
<comments xmlns="http://schemas.openxmlformats.org/spreadsheetml/2006/main">
  <authors>
    <author>tsmhp-user</author>
  </authors>
  <commentList>
    <comment ref="J9" authorId="0" shapeId="0">
      <text>
        <r>
          <rPr>
            <b/>
            <sz val="9"/>
            <rFont val="ＭＳ Ｐゴシック"/>
            <family val="3"/>
            <charset val="128"/>
          </rPr>
          <t>河瀬先生を含む</t>
        </r>
      </text>
    </comment>
    <comment ref="J11" authorId="0" shapeId="0">
      <text>
        <r>
          <rPr>
            <b/>
            <sz val="9"/>
            <rFont val="ＭＳ Ｐゴシック"/>
            <family val="3"/>
            <charset val="128"/>
          </rPr>
          <t>鍵本先生を含む→退職済</t>
        </r>
      </text>
    </comment>
  </commentList>
</comments>
</file>

<file path=xl/sharedStrings.xml><?xml version="1.0" encoding="utf-8"?>
<sst xmlns="http://schemas.openxmlformats.org/spreadsheetml/2006/main" count="299" uniqueCount="204">
  <si>
    <t>当年度未処理欠損金</t>
    <rPh sb="0" eb="3">
      <t>トウネンド</t>
    </rPh>
    <rPh sb="3" eb="6">
      <t>ミショリ</t>
    </rPh>
    <rPh sb="6" eb="8">
      <t>ケッソン</t>
    </rPh>
    <rPh sb="8" eb="9">
      <t>キン</t>
    </rPh>
    <phoneticPr fontId="3"/>
  </si>
  <si>
    <t>前年度繰越欠損金</t>
    <rPh sb="0" eb="1">
      <t>ゼン</t>
    </rPh>
    <rPh sb="1" eb="3">
      <t>ネンド</t>
    </rPh>
    <rPh sb="3" eb="5">
      <t>クリコ</t>
    </rPh>
    <rPh sb="5" eb="7">
      <t>ケッソン</t>
    </rPh>
    <rPh sb="7" eb="8">
      <t>キン</t>
    </rPh>
    <phoneticPr fontId="3"/>
  </si>
  <si>
    <t>当年度純利益</t>
    <rPh sb="0" eb="3">
      <t>トウネンド</t>
    </rPh>
    <rPh sb="3" eb="4">
      <t>ジュン</t>
    </rPh>
    <rPh sb="4" eb="6">
      <t>リエキ</t>
    </rPh>
    <phoneticPr fontId="3"/>
  </si>
  <si>
    <t>その他特別損失</t>
    <rPh sb="0" eb="3">
      <t>ソノタ</t>
    </rPh>
    <rPh sb="3" eb="5">
      <t>トクベツ</t>
    </rPh>
    <rPh sb="5" eb="7">
      <t>ソンシツ</t>
    </rPh>
    <phoneticPr fontId="3"/>
  </si>
  <si>
    <t>(3)</t>
  </si>
  <si>
    <t>過年度損益修正損</t>
    <rPh sb="0" eb="3">
      <t>カネンド</t>
    </rPh>
    <rPh sb="3" eb="4">
      <t>ソン</t>
    </rPh>
    <rPh sb="4" eb="5">
      <t>エキ</t>
    </rPh>
    <rPh sb="5" eb="7">
      <t>シュウセイ</t>
    </rPh>
    <rPh sb="7" eb="8">
      <t>ソン</t>
    </rPh>
    <phoneticPr fontId="3"/>
  </si>
  <si>
    <t>(2)</t>
  </si>
  <si>
    <t>固定資産売却損</t>
    <rPh sb="0" eb="4">
      <t>コテイシサン</t>
    </rPh>
    <rPh sb="4" eb="6">
      <t>バイキャク</t>
    </rPh>
    <rPh sb="6" eb="7">
      <t>ソン</t>
    </rPh>
    <phoneticPr fontId="3"/>
  </si>
  <si>
    <t>(1)</t>
  </si>
  <si>
    <t>特別損失</t>
    <rPh sb="0" eb="2">
      <t>トクベツ</t>
    </rPh>
    <rPh sb="2" eb="4">
      <t>ソンシツ</t>
    </rPh>
    <phoneticPr fontId="3"/>
  </si>
  <si>
    <t>６</t>
  </si>
  <si>
    <t>その他特別利益</t>
    <rPh sb="0" eb="3">
      <t>ソノタ</t>
    </rPh>
    <rPh sb="3" eb="5">
      <t>トクベツ</t>
    </rPh>
    <rPh sb="5" eb="7">
      <t>リエキ</t>
    </rPh>
    <phoneticPr fontId="3"/>
  </si>
  <si>
    <t>過年度損益修正益</t>
    <rPh sb="0" eb="3">
      <t>カネンド</t>
    </rPh>
    <rPh sb="3" eb="4">
      <t>ソン</t>
    </rPh>
    <rPh sb="4" eb="5">
      <t>エキ</t>
    </rPh>
    <rPh sb="5" eb="7">
      <t>シュウセイ</t>
    </rPh>
    <rPh sb="7" eb="8">
      <t>エキ</t>
    </rPh>
    <phoneticPr fontId="3"/>
  </si>
  <si>
    <t>固定資産売却益</t>
    <rPh sb="0" eb="4">
      <t>コテイシサン</t>
    </rPh>
    <rPh sb="4" eb="6">
      <t>バイキャク</t>
    </rPh>
    <rPh sb="6" eb="7">
      <t>エキ</t>
    </rPh>
    <phoneticPr fontId="3"/>
  </si>
  <si>
    <t>特別利益</t>
    <rPh sb="0" eb="2">
      <t>トクベツ</t>
    </rPh>
    <rPh sb="2" eb="4">
      <t>リエキ</t>
    </rPh>
    <phoneticPr fontId="3"/>
  </si>
  <si>
    <t>５</t>
  </si>
  <si>
    <t>経常利益</t>
    <rPh sb="0" eb="1">
      <t>ヘ</t>
    </rPh>
    <rPh sb="1" eb="2">
      <t>ツネ</t>
    </rPh>
    <rPh sb="2" eb="4">
      <t>リエキ</t>
    </rPh>
    <phoneticPr fontId="3"/>
  </si>
  <si>
    <t>雑支出</t>
    <rPh sb="0" eb="1">
      <t>ザツ</t>
    </rPh>
    <rPh sb="1" eb="3">
      <t>シシュツ</t>
    </rPh>
    <phoneticPr fontId="3"/>
  </si>
  <si>
    <t>(5)</t>
  </si>
  <si>
    <t>雑損失</t>
    <rPh sb="0" eb="1">
      <t>ザツ</t>
    </rPh>
    <rPh sb="1" eb="3">
      <t>ソンシツ</t>
    </rPh>
    <phoneticPr fontId="3"/>
  </si>
  <si>
    <t>(4)</t>
  </si>
  <si>
    <t>患者外給食材料費</t>
    <rPh sb="0" eb="2">
      <t>カンジャ</t>
    </rPh>
    <rPh sb="2" eb="3">
      <t>ソト</t>
    </rPh>
    <rPh sb="3" eb="5">
      <t>キュウショク</t>
    </rPh>
    <rPh sb="5" eb="8">
      <t>ザイリョウヒ</t>
    </rPh>
    <phoneticPr fontId="3"/>
  </si>
  <si>
    <t>勘定償却</t>
    <rPh sb="0" eb="2">
      <t>カンジョウ</t>
    </rPh>
    <rPh sb="2" eb="4">
      <t>ショウキャク</t>
    </rPh>
    <phoneticPr fontId="3"/>
  </si>
  <si>
    <t>長期前払消費税</t>
    <rPh sb="0" eb="2">
      <t>チョウキ</t>
    </rPh>
    <rPh sb="2" eb="4">
      <t>マエバライ</t>
    </rPh>
    <rPh sb="4" eb="7">
      <t>ショウヒゼイ</t>
    </rPh>
    <phoneticPr fontId="3"/>
  </si>
  <si>
    <t>企業債取扱諸費</t>
    <rPh sb="0" eb="2">
      <t>キギョウ</t>
    </rPh>
    <rPh sb="2" eb="3">
      <t>サイ</t>
    </rPh>
    <rPh sb="3" eb="5">
      <t>トリアツカ</t>
    </rPh>
    <rPh sb="5" eb="7">
      <t>ショヒ</t>
    </rPh>
    <phoneticPr fontId="3"/>
  </si>
  <si>
    <t>支払利息及び</t>
    <rPh sb="0" eb="2">
      <t>シハライ</t>
    </rPh>
    <rPh sb="2" eb="4">
      <t>リソク</t>
    </rPh>
    <rPh sb="4" eb="5">
      <t>オヨ</t>
    </rPh>
    <phoneticPr fontId="3"/>
  </si>
  <si>
    <t>医業外費用</t>
    <rPh sb="0" eb="2">
      <t>イギョウ</t>
    </rPh>
    <rPh sb="2" eb="3">
      <t>ソト</t>
    </rPh>
    <rPh sb="3" eb="5">
      <t>ヒヨウ</t>
    </rPh>
    <phoneticPr fontId="3"/>
  </si>
  <si>
    <t>４</t>
  </si>
  <si>
    <t>雑収益</t>
    <rPh sb="0" eb="1">
      <t>ザツ</t>
    </rPh>
    <rPh sb="1" eb="3">
      <t>シュウエキ</t>
    </rPh>
    <phoneticPr fontId="3"/>
  </si>
  <si>
    <t>(8)</t>
  </si>
  <si>
    <t>その他医業外収益</t>
    <rPh sb="0" eb="3">
      <t>ソノタ</t>
    </rPh>
    <rPh sb="3" eb="5">
      <t>イギョウ</t>
    </rPh>
    <rPh sb="5" eb="6">
      <t>ソト</t>
    </rPh>
    <rPh sb="6" eb="8">
      <t>シュウエキ</t>
    </rPh>
    <phoneticPr fontId="3"/>
  </si>
  <si>
    <t>(7)</t>
  </si>
  <si>
    <t>患者外給食収益</t>
    <rPh sb="0" eb="2">
      <t>カンジャ</t>
    </rPh>
    <rPh sb="2" eb="3">
      <t>ソト</t>
    </rPh>
    <rPh sb="3" eb="5">
      <t>キュウショク</t>
    </rPh>
    <rPh sb="5" eb="7">
      <t>シュウエキ</t>
    </rPh>
    <phoneticPr fontId="3"/>
  </si>
  <si>
    <t>(6)</t>
  </si>
  <si>
    <t>長期前受金戻入</t>
    <rPh sb="0" eb="2">
      <t>チョウキ</t>
    </rPh>
    <rPh sb="2" eb="5">
      <t>マエウケキン</t>
    </rPh>
    <rPh sb="5" eb="7">
      <t>モドシイレ</t>
    </rPh>
    <phoneticPr fontId="3"/>
  </si>
  <si>
    <t>負担金交付金</t>
    <rPh sb="0" eb="3">
      <t>フタンキン</t>
    </rPh>
    <rPh sb="3" eb="6">
      <t>コウフキン</t>
    </rPh>
    <phoneticPr fontId="3"/>
  </si>
  <si>
    <t>補助金</t>
    <rPh sb="0" eb="3">
      <t>ホジョキン</t>
    </rPh>
    <phoneticPr fontId="3"/>
  </si>
  <si>
    <t>他会計補助金</t>
    <rPh sb="0" eb="1">
      <t>ホカ</t>
    </rPh>
    <rPh sb="1" eb="3">
      <t>カイケイ</t>
    </rPh>
    <rPh sb="3" eb="6">
      <t>ホジョキン</t>
    </rPh>
    <phoneticPr fontId="3"/>
  </si>
  <si>
    <t>受取利息配当金</t>
    <rPh sb="0" eb="2">
      <t>ウケト</t>
    </rPh>
    <rPh sb="2" eb="4">
      <t>リソク</t>
    </rPh>
    <rPh sb="4" eb="6">
      <t>ハイトウ</t>
    </rPh>
    <rPh sb="6" eb="7">
      <t>キン</t>
    </rPh>
    <phoneticPr fontId="3"/>
  </si>
  <si>
    <t>医業外収益</t>
    <rPh sb="0" eb="2">
      <t>イギョウ</t>
    </rPh>
    <rPh sb="2" eb="3">
      <t>ソト</t>
    </rPh>
    <rPh sb="3" eb="5">
      <t>シュウエキ</t>
    </rPh>
    <phoneticPr fontId="3"/>
  </si>
  <si>
    <t>３</t>
  </si>
  <si>
    <t>医業損失</t>
    <rPh sb="0" eb="2">
      <t>イギョウ</t>
    </rPh>
    <rPh sb="2" eb="3">
      <t>ソン</t>
    </rPh>
    <rPh sb="3" eb="4">
      <t>シツ</t>
    </rPh>
    <phoneticPr fontId="3"/>
  </si>
  <si>
    <t>研究研修費</t>
    <rPh sb="0" eb="2">
      <t>ケンキュウ</t>
    </rPh>
    <rPh sb="2" eb="5">
      <t>ケンシュウヒ</t>
    </rPh>
    <phoneticPr fontId="3"/>
  </si>
  <si>
    <t>資産減耗費</t>
    <rPh sb="0" eb="2">
      <t>シサン</t>
    </rPh>
    <rPh sb="2" eb="4">
      <t>ゲンモウ</t>
    </rPh>
    <rPh sb="4" eb="5">
      <t>ヒ</t>
    </rPh>
    <phoneticPr fontId="3"/>
  </si>
  <si>
    <t>減価償却費</t>
    <rPh sb="0" eb="5">
      <t>ゲンカショウキャクヒ</t>
    </rPh>
    <phoneticPr fontId="3"/>
  </si>
  <si>
    <t>経費</t>
    <rPh sb="0" eb="2">
      <t>ケイヒ</t>
    </rPh>
    <phoneticPr fontId="3"/>
  </si>
  <si>
    <t>材料費</t>
    <rPh sb="0" eb="3">
      <t>ザイリョウヒ</t>
    </rPh>
    <phoneticPr fontId="3"/>
  </si>
  <si>
    <t>給与費</t>
    <rPh sb="0" eb="2">
      <t>キュウヨ</t>
    </rPh>
    <rPh sb="2" eb="3">
      <t>ヒ</t>
    </rPh>
    <phoneticPr fontId="3"/>
  </si>
  <si>
    <t>医業費用</t>
    <rPh sb="0" eb="2">
      <t>イギョウ</t>
    </rPh>
    <rPh sb="2" eb="4">
      <t>ヒヨウ</t>
    </rPh>
    <phoneticPr fontId="3"/>
  </si>
  <si>
    <t>２</t>
  </si>
  <si>
    <t>その他医業収益</t>
    <rPh sb="0" eb="3">
      <t>ソノタ</t>
    </rPh>
    <rPh sb="3" eb="5">
      <t>イギョウ</t>
    </rPh>
    <rPh sb="5" eb="7">
      <t>シュウエキ</t>
    </rPh>
    <phoneticPr fontId="3"/>
  </si>
  <si>
    <t>外来収益</t>
    <rPh sb="0" eb="2">
      <t>ガイライ</t>
    </rPh>
    <rPh sb="2" eb="4">
      <t>シュウエキ</t>
    </rPh>
    <phoneticPr fontId="3"/>
  </si>
  <si>
    <t>入院収益</t>
    <rPh sb="0" eb="2">
      <t>ニュウイン</t>
    </rPh>
    <rPh sb="2" eb="4">
      <t>シュウエキ</t>
    </rPh>
    <phoneticPr fontId="3"/>
  </si>
  <si>
    <t>医業収益</t>
    <rPh sb="0" eb="2">
      <t>イギョウ</t>
    </rPh>
    <rPh sb="2" eb="4">
      <t>シュウエキ</t>
    </rPh>
    <phoneticPr fontId="3"/>
  </si>
  <si>
    <t>１</t>
  </si>
  <si>
    <t>（単位：円）</t>
    <phoneticPr fontId="3"/>
  </si>
  <si>
    <t>（平成31年４月１日から令和２年３月31日まで）</t>
    <rPh sb="12" eb="13">
      <t>レイ</t>
    </rPh>
    <rPh sb="13" eb="14">
      <t>ワ</t>
    </rPh>
    <phoneticPr fontId="3"/>
  </si>
  <si>
    <t>　(1)　令和元年度　津島市民病院事業損益計算書</t>
    <rPh sb="5" eb="6">
      <t>レイ</t>
    </rPh>
    <rPh sb="6" eb="7">
      <t>ワ</t>
    </rPh>
    <rPh sb="7" eb="8">
      <t>ガン</t>
    </rPh>
    <phoneticPr fontId="3"/>
  </si>
  <si>
    <t>２　令和元年度　津島市民病院事業会計決算状況</t>
    <rPh sb="2" eb="3">
      <t>レイ</t>
    </rPh>
    <rPh sb="3" eb="4">
      <t>ワ</t>
    </rPh>
    <rPh sb="4" eb="5">
      <t>ガン</t>
    </rPh>
    <phoneticPr fontId="3"/>
  </si>
  <si>
    <t>資産合計</t>
    <rPh sb="0" eb="2">
      <t>シサン</t>
    </rPh>
    <rPh sb="2" eb="4">
      <t>ゴウケイ</t>
    </rPh>
    <phoneticPr fontId="3"/>
  </si>
  <si>
    <t>流動資産合計</t>
    <rPh sb="0" eb="2">
      <t>リュウドウ</t>
    </rPh>
    <rPh sb="2" eb="4">
      <t>シサン</t>
    </rPh>
    <rPh sb="4" eb="6">
      <t>ゴウケイ</t>
    </rPh>
    <phoneticPr fontId="3"/>
  </si>
  <si>
    <t>その他流動資産</t>
    <rPh sb="0" eb="3">
      <t>ソノタ</t>
    </rPh>
    <rPh sb="3" eb="5">
      <t>リュウドウ</t>
    </rPh>
    <rPh sb="5" eb="7">
      <t>シサン</t>
    </rPh>
    <phoneticPr fontId="3"/>
  </si>
  <si>
    <t>貯蔵品</t>
    <rPh sb="0" eb="3">
      <t>チョゾウヒン</t>
    </rPh>
    <phoneticPr fontId="3"/>
  </si>
  <si>
    <t>貸倒引当金</t>
    <rPh sb="0" eb="2">
      <t>カシダオレ</t>
    </rPh>
    <rPh sb="2" eb="4">
      <t>ヒキアテ</t>
    </rPh>
    <rPh sb="4" eb="5">
      <t>キン</t>
    </rPh>
    <phoneticPr fontId="3"/>
  </si>
  <si>
    <t>未収金</t>
    <rPh sb="0" eb="3">
      <t>ミシュウキン</t>
    </rPh>
    <phoneticPr fontId="3"/>
  </si>
  <si>
    <t>現金預金</t>
    <rPh sb="0" eb="2">
      <t>ゲンキン</t>
    </rPh>
    <rPh sb="2" eb="4">
      <t>ヨキン</t>
    </rPh>
    <phoneticPr fontId="3"/>
  </si>
  <si>
    <t>流動資産</t>
    <rPh sb="0" eb="2">
      <t>リュウドウ</t>
    </rPh>
    <rPh sb="2" eb="4">
      <t>シサン</t>
    </rPh>
    <phoneticPr fontId="3"/>
  </si>
  <si>
    <t>固定資産合計</t>
    <rPh sb="0" eb="2">
      <t>コテイ</t>
    </rPh>
    <rPh sb="2" eb="4">
      <t>シサン</t>
    </rPh>
    <rPh sb="4" eb="6">
      <t>ゴウケイ</t>
    </rPh>
    <phoneticPr fontId="3"/>
  </si>
  <si>
    <t>投資合計</t>
    <rPh sb="0" eb="2">
      <t>トウシ</t>
    </rPh>
    <rPh sb="2" eb="4">
      <t>ゴウケイ</t>
    </rPh>
    <phoneticPr fontId="3"/>
  </si>
  <si>
    <t>その他投資</t>
    <rPh sb="2" eb="3">
      <t>タ</t>
    </rPh>
    <rPh sb="3" eb="5">
      <t>トウシ</t>
    </rPh>
    <phoneticPr fontId="3"/>
  </si>
  <si>
    <t>ロ</t>
  </si>
  <si>
    <t>イ</t>
  </si>
  <si>
    <t>投資</t>
    <rPh sb="0" eb="2">
      <t>トウシ</t>
    </rPh>
    <phoneticPr fontId="3"/>
  </si>
  <si>
    <t>無形固定資産合計</t>
    <rPh sb="0" eb="2">
      <t>ムケイ</t>
    </rPh>
    <rPh sb="2" eb="6">
      <t>コテイシサン</t>
    </rPh>
    <rPh sb="6" eb="8">
      <t>ゴウケイ</t>
    </rPh>
    <phoneticPr fontId="3"/>
  </si>
  <si>
    <t>電話加入権</t>
    <rPh sb="0" eb="2">
      <t>デンワ</t>
    </rPh>
    <rPh sb="2" eb="5">
      <t>カニュウケン</t>
    </rPh>
    <phoneticPr fontId="3"/>
  </si>
  <si>
    <t>無形固定資産</t>
    <rPh sb="0" eb="2">
      <t>ムケイ</t>
    </rPh>
    <rPh sb="2" eb="6">
      <t>コテイシサン</t>
    </rPh>
    <phoneticPr fontId="3"/>
  </si>
  <si>
    <t>有形固定資産合計</t>
    <rPh sb="0" eb="2">
      <t>ユウケイ</t>
    </rPh>
    <rPh sb="2" eb="6">
      <t>コテイシサン</t>
    </rPh>
    <rPh sb="6" eb="8">
      <t>ゴウケイ</t>
    </rPh>
    <phoneticPr fontId="3"/>
  </si>
  <si>
    <t>減価償却累計額</t>
    <rPh sb="0" eb="4">
      <t>ゲンカショウキャク</t>
    </rPh>
    <rPh sb="4" eb="7">
      <t>ルイケイガク</t>
    </rPh>
    <phoneticPr fontId="3"/>
  </si>
  <si>
    <t>リース資産</t>
    <rPh sb="3" eb="5">
      <t>シサン</t>
    </rPh>
    <phoneticPr fontId="3"/>
  </si>
  <si>
    <t>ト</t>
  </si>
  <si>
    <t>車両</t>
    <rPh sb="0" eb="2">
      <t>シャリョウ</t>
    </rPh>
    <phoneticPr fontId="3"/>
  </si>
  <si>
    <t>ヘ</t>
  </si>
  <si>
    <t>器械備品</t>
    <rPh sb="0" eb="2">
      <t>キカイ</t>
    </rPh>
    <rPh sb="2" eb="4">
      <t>ビヒン</t>
    </rPh>
    <phoneticPr fontId="3"/>
  </si>
  <si>
    <t>ホ</t>
  </si>
  <si>
    <t>構築物</t>
    <rPh sb="0" eb="3">
      <t>コウチクブツ</t>
    </rPh>
    <phoneticPr fontId="3"/>
  </si>
  <si>
    <t>ニ</t>
  </si>
  <si>
    <t>建物附属設備</t>
    <rPh sb="0" eb="2">
      <t>タテモノ</t>
    </rPh>
    <rPh sb="2" eb="4">
      <t>フゾク</t>
    </rPh>
    <rPh sb="4" eb="6">
      <t>セツビ</t>
    </rPh>
    <phoneticPr fontId="3"/>
  </si>
  <si>
    <t>ハ</t>
  </si>
  <si>
    <t>建物</t>
    <rPh sb="0" eb="2">
      <t>タテモノ</t>
    </rPh>
    <phoneticPr fontId="3"/>
  </si>
  <si>
    <t>土地</t>
    <rPh sb="0" eb="2">
      <t>トチ</t>
    </rPh>
    <phoneticPr fontId="3"/>
  </si>
  <si>
    <t>有形固定資産</t>
    <rPh sb="0" eb="2">
      <t>ユウケイ</t>
    </rPh>
    <rPh sb="2" eb="4">
      <t>コテイ</t>
    </rPh>
    <rPh sb="4" eb="6">
      <t>シサン</t>
    </rPh>
    <phoneticPr fontId="3"/>
  </si>
  <si>
    <t>固定資産</t>
    <rPh sb="0" eb="2">
      <t>コテイ</t>
    </rPh>
    <rPh sb="2" eb="4">
      <t>シサン</t>
    </rPh>
    <phoneticPr fontId="3"/>
  </si>
  <si>
    <t>（単位：円）</t>
    <rPh sb="1" eb="3">
      <t>タンイ</t>
    </rPh>
    <rPh sb="4" eb="5">
      <t>エン</t>
    </rPh>
    <phoneticPr fontId="3"/>
  </si>
  <si>
    <t>資 産 の 部</t>
    <rPh sb="0" eb="1">
      <t>シ</t>
    </rPh>
    <rPh sb="2" eb="3">
      <t>サン</t>
    </rPh>
    <rPh sb="6" eb="7">
      <t>ブ</t>
    </rPh>
    <phoneticPr fontId="3"/>
  </si>
  <si>
    <t>（令和２年３月31日まで）</t>
    <rPh sb="1" eb="2">
      <t>レイ</t>
    </rPh>
    <rPh sb="2" eb="3">
      <t>ワ</t>
    </rPh>
    <phoneticPr fontId="3"/>
  </si>
  <si>
    <t>　(2)　令和元年度　津島市民病院事業貸借対照表</t>
    <rPh sb="5" eb="6">
      <t>レイ</t>
    </rPh>
    <rPh sb="6" eb="7">
      <t>ワ</t>
    </rPh>
    <rPh sb="7" eb="8">
      <t>ガン</t>
    </rPh>
    <rPh sb="8" eb="10">
      <t>ネンド</t>
    </rPh>
    <rPh sb="11" eb="13">
      <t>ツシマ</t>
    </rPh>
    <rPh sb="13" eb="15">
      <t>シミン</t>
    </rPh>
    <rPh sb="15" eb="17">
      <t>ビョウイン</t>
    </rPh>
    <rPh sb="17" eb="19">
      <t>ジギョウ</t>
    </rPh>
    <rPh sb="19" eb="24">
      <t>タイシャクタイショウヒョウ</t>
    </rPh>
    <phoneticPr fontId="3"/>
  </si>
  <si>
    <t>負債合計</t>
    <rPh sb="0" eb="2">
      <t>フサイ</t>
    </rPh>
    <rPh sb="2" eb="4">
      <t>ゴウケイ</t>
    </rPh>
    <phoneticPr fontId="3"/>
  </si>
  <si>
    <t>繰延収益合計</t>
    <rPh sb="0" eb="2">
      <t>クリノベ</t>
    </rPh>
    <rPh sb="2" eb="4">
      <t>シュウエキ</t>
    </rPh>
    <rPh sb="4" eb="6">
      <t>ゴウケイ</t>
    </rPh>
    <phoneticPr fontId="3"/>
  </si>
  <si>
    <t>長期前受金
収益化累計額</t>
    <rPh sb="6" eb="9">
      <t>シュウエキカ</t>
    </rPh>
    <rPh sb="9" eb="12">
      <t>ルイケイガク</t>
    </rPh>
    <phoneticPr fontId="3"/>
  </si>
  <si>
    <t>長期前受金</t>
    <rPh sb="0" eb="2">
      <t>チョウキ</t>
    </rPh>
    <rPh sb="2" eb="5">
      <t>マエウケキン</t>
    </rPh>
    <phoneticPr fontId="3"/>
  </si>
  <si>
    <t>繰延収益</t>
    <rPh sb="0" eb="1">
      <t>ク</t>
    </rPh>
    <rPh sb="1" eb="2">
      <t>ノ</t>
    </rPh>
    <rPh sb="2" eb="4">
      <t>シュウエキ</t>
    </rPh>
    <phoneticPr fontId="3"/>
  </si>
  <si>
    <t>６</t>
    <phoneticPr fontId="3"/>
  </si>
  <si>
    <t>流動負債合計</t>
    <rPh sb="0" eb="2">
      <t>リュウドウ</t>
    </rPh>
    <rPh sb="2" eb="4">
      <t>フサイ</t>
    </rPh>
    <rPh sb="4" eb="6">
      <t>ゴウケイ</t>
    </rPh>
    <phoneticPr fontId="3"/>
  </si>
  <si>
    <t>その他流動負債</t>
    <rPh sb="0" eb="3">
      <t>ソノタ</t>
    </rPh>
    <rPh sb="3" eb="5">
      <t>リュウドウ</t>
    </rPh>
    <rPh sb="5" eb="7">
      <t>フサイ</t>
    </rPh>
    <phoneticPr fontId="3"/>
  </si>
  <si>
    <t>(7)</t>
    <phoneticPr fontId="3"/>
  </si>
  <si>
    <t>その他引当金</t>
    <rPh sb="2" eb="3">
      <t>タ</t>
    </rPh>
    <rPh sb="3" eb="5">
      <t>ヒキアテ</t>
    </rPh>
    <rPh sb="5" eb="6">
      <t>キン</t>
    </rPh>
    <phoneticPr fontId="3"/>
  </si>
  <si>
    <t>特別修繕引当金</t>
    <rPh sb="0" eb="2">
      <t>トクベツ</t>
    </rPh>
    <rPh sb="2" eb="4">
      <t>シュウゼン</t>
    </rPh>
    <rPh sb="4" eb="6">
      <t>ヒキアテ</t>
    </rPh>
    <rPh sb="6" eb="7">
      <t>キン</t>
    </rPh>
    <phoneticPr fontId="3"/>
  </si>
  <si>
    <t>修繕引当金</t>
    <rPh sb="0" eb="2">
      <t>シュウゼン</t>
    </rPh>
    <rPh sb="2" eb="4">
      <t>ヒキアテ</t>
    </rPh>
    <rPh sb="4" eb="5">
      <t>キン</t>
    </rPh>
    <phoneticPr fontId="3"/>
  </si>
  <si>
    <t>賞与引当金</t>
    <rPh sb="0" eb="2">
      <t>ショウヨ</t>
    </rPh>
    <rPh sb="2" eb="4">
      <t>ヒキアテ</t>
    </rPh>
    <rPh sb="4" eb="5">
      <t>キン</t>
    </rPh>
    <phoneticPr fontId="3"/>
  </si>
  <si>
    <t>退職給付引当金</t>
    <rPh sb="0" eb="2">
      <t>タイショク</t>
    </rPh>
    <rPh sb="2" eb="4">
      <t>キュウフ</t>
    </rPh>
    <rPh sb="4" eb="6">
      <t>ヒキアテ</t>
    </rPh>
    <rPh sb="6" eb="7">
      <t>キン</t>
    </rPh>
    <phoneticPr fontId="3"/>
  </si>
  <si>
    <t>引当金</t>
    <rPh sb="0" eb="2">
      <t>ヒキアテ</t>
    </rPh>
    <rPh sb="2" eb="3">
      <t>キン</t>
    </rPh>
    <phoneticPr fontId="3"/>
  </si>
  <si>
    <t>未払金</t>
    <rPh sb="0" eb="3">
      <t>ミハライキン</t>
    </rPh>
    <phoneticPr fontId="3"/>
  </si>
  <si>
    <t>リース債務</t>
    <rPh sb="3" eb="5">
      <t>サイム</t>
    </rPh>
    <phoneticPr fontId="3"/>
  </si>
  <si>
    <t>他会計借入金</t>
    <rPh sb="0" eb="1">
      <t>タ</t>
    </rPh>
    <rPh sb="1" eb="3">
      <t>カイケイ</t>
    </rPh>
    <rPh sb="3" eb="5">
      <t>カリイレ</t>
    </rPh>
    <rPh sb="5" eb="6">
      <t>キン</t>
    </rPh>
    <phoneticPr fontId="3"/>
  </si>
  <si>
    <t>企業債</t>
    <rPh sb="0" eb="2">
      <t>キギョウ</t>
    </rPh>
    <rPh sb="2" eb="3">
      <t>サイ</t>
    </rPh>
    <phoneticPr fontId="3"/>
  </si>
  <si>
    <t>一時借入金</t>
    <rPh sb="0" eb="2">
      <t>イチジ</t>
    </rPh>
    <rPh sb="2" eb="5">
      <t>カリイレキン</t>
    </rPh>
    <phoneticPr fontId="3"/>
  </si>
  <si>
    <t>流動負債</t>
    <rPh sb="0" eb="2">
      <t>リュウドウ</t>
    </rPh>
    <rPh sb="2" eb="4">
      <t>フサイ</t>
    </rPh>
    <phoneticPr fontId="3"/>
  </si>
  <si>
    <t>５</t>
    <phoneticPr fontId="3"/>
  </si>
  <si>
    <t>固定負債合計</t>
    <rPh sb="0" eb="2">
      <t>コテイ</t>
    </rPh>
    <rPh sb="2" eb="4">
      <t>フサイ</t>
    </rPh>
    <rPh sb="4" eb="6">
      <t>ゴウケイ</t>
    </rPh>
    <phoneticPr fontId="3"/>
  </si>
  <si>
    <t>その他固定負債</t>
    <rPh sb="0" eb="3">
      <t>ソノタ</t>
    </rPh>
    <rPh sb="3" eb="5">
      <t>コテイ</t>
    </rPh>
    <rPh sb="5" eb="7">
      <t>フサイ</t>
    </rPh>
    <phoneticPr fontId="3"/>
  </si>
  <si>
    <t>修繕引当金</t>
    <rPh sb="0" eb="2">
      <t>シュウゼン</t>
    </rPh>
    <rPh sb="2" eb="5">
      <t>ヒキアテキン</t>
    </rPh>
    <phoneticPr fontId="3"/>
  </si>
  <si>
    <t>退職給付引当金</t>
    <rPh sb="0" eb="2">
      <t>タイショク</t>
    </rPh>
    <rPh sb="2" eb="4">
      <t>キュウフ</t>
    </rPh>
    <rPh sb="4" eb="7">
      <t>ヒキアテキン</t>
    </rPh>
    <phoneticPr fontId="3"/>
  </si>
  <si>
    <t>引当金</t>
    <rPh sb="0" eb="3">
      <t>ヒキアテキン</t>
    </rPh>
    <phoneticPr fontId="3"/>
  </si>
  <si>
    <t>他会計借入金</t>
    <rPh sb="0" eb="1">
      <t>ホカ</t>
    </rPh>
    <rPh sb="1" eb="3">
      <t>カイケイ</t>
    </rPh>
    <rPh sb="3" eb="6">
      <t>カリイレキン</t>
    </rPh>
    <phoneticPr fontId="3"/>
  </si>
  <si>
    <t>固定負債</t>
    <rPh sb="0" eb="2">
      <t>コテイ</t>
    </rPh>
    <rPh sb="2" eb="4">
      <t>フサイ</t>
    </rPh>
    <phoneticPr fontId="3"/>
  </si>
  <si>
    <t>４</t>
    <phoneticPr fontId="3"/>
  </si>
  <si>
    <t>負 債 の 部</t>
    <rPh sb="0" eb="1">
      <t>フ</t>
    </rPh>
    <rPh sb="2" eb="3">
      <t>サイ</t>
    </rPh>
    <rPh sb="6" eb="7">
      <t>ブ</t>
    </rPh>
    <phoneticPr fontId="3"/>
  </si>
  <si>
    <t>負債資本合計</t>
    <rPh sb="0" eb="2">
      <t>フサイ</t>
    </rPh>
    <rPh sb="2" eb="4">
      <t>シホン</t>
    </rPh>
    <rPh sb="4" eb="6">
      <t>ゴウケイ</t>
    </rPh>
    <phoneticPr fontId="3"/>
  </si>
  <si>
    <t>資本合計</t>
    <rPh sb="0" eb="2">
      <t>シホン</t>
    </rPh>
    <rPh sb="2" eb="4">
      <t>ゴウケイ</t>
    </rPh>
    <phoneticPr fontId="3"/>
  </si>
  <si>
    <t>剰余金合計</t>
    <rPh sb="0" eb="3">
      <t>ジョウヨキン</t>
    </rPh>
    <rPh sb="3" eb="5">
      <t>ゴウケイ</t>
    </rPh>
    <phoneticPr fontId="3"/>
  </si>
  <si>
    <t>利益剰余金合計</t>
    <rPh sb="0" eb="2">
      <t>リエキ</t>
    </rPh>
    <rPh sb="2" eb="5">
      <t>ジョウヨキン</t>
    </rPh>
    <rPh sb="5" eb="7">
      <t>ゴウケイ</t>
    </rPh>
    <phoneticPr fontId="3"/>
  </si>
  <si>
    <t>当年度未処理欠損金</t>
    <rPh sb="0" eb="3">
      <t>トウネンド</t>
    </rPh>
    <rPh sb="3" eb="6">
      <t>ミショリ</t>
    </rPh>
    <rPh sb="6" eb="9">
      <t>ケッソンキン</t>
    </rPh>
    <phoneticPr fontId="3"/>
  </si>
  <si>
    <t>減債積立金</t>
    <rPh sb="0" eb="2">
      <t>ゲンサイ</t>
    </rPh>
    <rPh sb="2" eb="5">
      <t>ツミタテキン</t>
    </rPh>
    <phoneticPr fontId="3"/>
  </si>
  <si>
    <t>利益剰余金</t>
    <rPh sb="0" eb="2">
      <t>リエキ</t>
    </rPh>
    <rPh sb="2" eb="5">
      <t>ジョウヨキン</t>
    </rPh>
    <phoneticPr fontId="3"/>
  </si>
  <si>
    <t>資本剰余金</t>
    <rPh sb="0" eb="2">
      <t>シホン</t>
    </rPh>
    <rPh sb="2" eb="5">
      <t>ジョウヨキン</t>
    </rPh>
    <phoneticPr fontId="3"/>
  </si>
  <si>
    <t>剰余金</t>
    <rPh sb="0" eb="3">
      <t>ジョウヨキン</t>
    </rPh>
    <phoneticPr fontId="3"/>
  </si>
  <si>
    <t>８</t>
    <phoneticPr fontId="3"/>
  </si>
  <si>
    <t>資本金合計</t>
    <rPh sb="0" eb="3">
      <t>シホンキン</t>
    </rPh>
    <rPh sb="3" eb="5">
      <t>ゴウケイ</t>
    </rPh>
    <phoneticPr fontId="3"/>
  </si>
  <si>
    <t>組入資本金</t>
    <rPh sb="0" eb="2">
      <t>クミイ</t>
    </rPh>
    <rPh sb="2" eb="5">
      <t>シホンキン</t>
    </rPh>
    <phoneticPr fontId="3"/>
  </si>
  <si>
    <t>繰入資本金</t>
    <rPh sb="0" eb="2">
      <t>クリイ</t>
    </rPh>
    <rPh sb="2" eb="5">
      <t>シホンキン</t>
    </rPh>
    <phoneticPr fontId="3"/>
  </si>
  <si>
    <t>固有資本金</t>
    <rPh sb="0" eb="2">
      <t>コユウ</t>
    </rPh>
    <rPh sb="2" eb="5">
      <t>シホンキン</t>
    </rPh>
    <phoneticPr fontId="3"/>
  </si>
  <si>
    <t>資本金</t>
    <rPh sb="0" eb="3">
      <t>シホンキン</t>
    </rPh>
    <phoneticPr fontId="3"/>
  </si>
  <si>
    <t>７</t>
    <phoneticPr fontId="3"/>
  </si>
  <si>
    <t>資 本 の 部</t>
    <rPh sb="0" eb="1">
      <t>シ</t>
    </rPh>
    <rPh sb="2" eb="3">
      <t>ホン</t>
    </rPh>
    <rPh sb="6" eb="7">
      <t>ブ</t>
    </rPh>
    <phoneticPr fontId="3"/>
  </si>
  <si>
    <t>当年度
診療日数</t>
    <rPh sb="0" eb="1">
      <t>トウ</t>
    </rPh>
    <rPh sb="1" eb="3">
      <t>ネンド</t>
    </rPh>
    <rPh sb="4" eb="6">
      <t>シンリョウ</t>
    </rPh>
    <rPh sb="6" eb="8">
      <t>ニッスウ</t>
    </rPh>
    <phoneticPr fontId="3"/>
  </si>
  <si>
    <t>訪問看護</t>
    <rPh sb="0" eb="2">
      <t>ホウモン</t>
    </rPh>
    <rPh sb="2" eb="4">
      <t>カンゴ</t>
    </rPh>
    <phoneticPr fontId="3"/>
  </si>
  <si>
    <t>比率  ％</t>
    <rPh sb="0" eb="2">
      <t>ヒリツ</t>
    </rPh>
    <phoneticPr fontId="3"/>
  </si>
  <si>
    <t>増    減</t>
    <rPh sb="0" eb="6">
      <t>ゾウゲン</t>
    </rPh>
    <phoneticPr fontId="3"/>
  </si>
  <si>
    <t>一日平均</t>
    <rPh sb="0" eb="2">
      <t>イチニチ</t>
    </rPh>
    <rPh sb="2" eb="4">
      <t>ヘイキン</t>
    </rPh>
    <phoneticPr fontId="3"/>
  </si>
  <si>
    <t>利用者延数</t>
    <rPh sb="0" eb="3">
      <t>リヨウシャ</t>
    </rPh>
    <rPh sb="3" eb="4">
      <t>ノ</t>
    </rPh>
    <rPh sb="4" eb="5">
      <t>スウ</t>
    </rPh>
    <phoneticPr fontId="3"/>
  </si>
  <si>
    <t>前年対比</t>
    <rPh sb="0" eb="2">
      <t>ゼンネン</t>
    </rPh>
    <rPh sb="2" eb="4">
      <t>タイヒ</t>
    </rPh>
    <phoneticPr fontId="3"/>
  </si>
  <si>
    <t>区分</t>
    <rPh sb="0" eb="2">
      <t>クブン</t>
    </rPh>
    <phoneticPr fontId="3"/>
  </si>
  <si>
    <t>（単位：人）</t>
    <rPh sb="1" eb="3">
      <t>タンイ</t>
    </rPh>
    <rPh sb="4" eb="5">
      <t>ヒト</t>
    </rPh>
    <phoneticPr fontId="3"/>
  </si>
  <si>
    <t>(3) 訪問看護利用者数</t>
    <rPh sb="4" eb="6">
      <t>ホウモン</t>
    </rPh>
    <rPh sb="6" eb="8">
      <t>カンゴ</t>
    </rPh>
    <rPh sb="8" eb="10">
      <t>リヨウ</t>
    </rPh>
    <rPh sb="10" eb="11">
      <t>シャ</t>
    </rPh>
    <rPh sb="11" eb="12">
      <t>スウ</t>
    </rPh>
    <phoneticPr fontId="3"/>
  </si>
  <si>
    <t>％</t>
    <phoneticPr fontId="3"/>
  </si>
  <si>
    <t>稼働病床利用率</t>
    <rPh sb="0" eb="2">
      <t>カドウ</t>
    </rPh>
    <rPh sb="2" eb="4">
      <t>ビョウショウ</t>
    </rPh>
    <rPh sb="4" eb="6">
      <t>リヨウ</t>
    </rPh>
    <rPh sb="6" eb="7">
      <t>リツ</t>
    </rPh>
    <phoneticPr fontId="3"/>
  </si>
  <si>
    <t>％</t>
    <phoneticPr fontId="3"/>
  </si>
  <si>
    <t>許可病床利用率</t>
    <rPh sb="0" eb="2">
      <t>キョカ</t>
    </rPh>
    <rPh sb="2" eb="4">
      <t>ビョウショウ</t>
    </rPh>
    <rPh sb="4" eb="6">
      <t>リヨウ</t>
    </rPh>
    <rPh sb="6" eb="7">
      <t>リツ</t>
    </rPh>
    <phoneticPr fontId="3"/>
  </si>
  <si>
    <t>人</t>
    <rPh sb="0" eb="1">
      <t>ニン</t>
    </rPh>
    <phoneticPr fontId="3"/>
  </si>
  <si>
    <t>一日平均数</t>
    <rPh sb="0" eb="2">
      <t>イチニチ</t>
    </rPh>
    <rPh sb="2" eb="4">
      <t>ヘイキン</t>
    </rPh>
    <rPh sb="4" eb="5">
      <t>スウ</t>
    </rPh>
    <phoneticPr fontId="3"/>
  </si>
  <si>
    <t>患者延数</t>
    <rPh sb="0" eb="2">
      <t>カンジャ</t>
    </rPh>
    <rPh sb="2" eb="3">
      <t>ノ</t>
    </rPh>
    <rPh sb="3" eb="4">
      <t>スウ</t>
    </rPh>
    <phoneticPr fontId="3"/>
  </si>
  <si>
    <t>床</t>
    <rPh sb="0" eb="1">
      <t>ショウ</t>
    </rPh>
    <phoneticPr fontId="3"/>
  </si>
  <si>
    <t>稼働病床数</t>
    <rPh sb="0" eb="2">
      <t>カドウ</t>
    </rPh>
    <rPh sb="2" eb="4">
      <t>ビョウショウ</t>
    </rPh>
    <rPh sb="4" eb="5">
      <t>スウ</t>
    </rPh>
    <phoneticPr fontId="3"/>
  </si>
  <si>
    <t>許可病床数</t>
    <rPh sb="0" eb="2">
      <t>キョカ</t>
    </rPh>
    <rPh sb="2" eb="4">
      <t>ビョウショウ</t>
    </rPh>
    <rPh sb="4" eb="5">
      <t>スウ</t>
    </rPh>
    <phoneticPr fontId="3"/>
  </si>
  <si>
    <t>(2) 病床利用状況</t>
    <rPh sb="4" eb="6">
      <t>ビョウショウ</t>
    </rPh>
    <rPh sb="6" eb="8">
      <t>リヨウ</t>
    </rPh>
    <rPh sb="8" eb="10">
      <t>ジョウキョウ</t>
    </rPh>
    <phoneticPr fontId="3"/>
  </si>
  <si>
    <t>外来</t>
    <rPh sb="0" eb="2">
      <t>ガイライ</t>
    </rPh>
    <phoneticPr fontId="3"/>
  </si>
  <si>
    <t>入院</t>
    <rPh sb="0" eb="2">
      <t>ニュウイン</t>
    </rPh>
    <phoneticPr fontId="3"/>
  </si>
  <si>
    <t>平成30年度</t>
    <rPh sb="0" eb="2">
      <t>ヘイセイ</t>
    </rPh>
    <rPh sb="4" eb="6">
      <t>ネンド</t>
    </rPh>
    <phoneticPr fontId="3"/>
  </si>
  <si>
    <t>令和元年度</t>
    <rPh sb="0" eb="1">
      <t>レイ</t>
    </rPh>
    <rPh sb="1" eb="2">
      <t>ワ</t>
    </rPh>
    <rPh sb="2" eb="3">
      <t>ガン</t>
    </rPh>
    <rPh sb="3" eb="5">
      <t>ネンド</t>
    </rPh>
    <phoneticPr fontId="3"/>
  </si>
  <si>
    <t>(1) 入院患者及び外来患者数</t>
    <rPh sb="4" eb="5">
      <t>ニュウ</t>
    </rPh>
    <rPh sb="5" eb="6">
      <t>イン</t>
    </rPh>
    <rPh sb="6" eb="8">
      <t>カンジャ</t>
    </rPh>
    <rPh sb="8" eb="9">
      <t>オヨ</t>
    </rPh>
    <rPh sb="10" eb="12">
      <t>ガイライ</t>
    </rPh>
    <rPh sb="12" eb="14">
      <t>カンジャ</t>
    </rPh>
    <rPh sb="14" eb="15">
      <t>スウ</t>
    </rPh>
    <phoneticPr fontId="3"/>
  </si>
  <si>
    <t>３  令和元年度　業務量</t>
    <rPh sb="3" eb="4">
      <t>レイ</t>
    </rPh>
    <rPh sb="4" eb="5">
      <t>ワ</t>
    </rPh>
    <rPh sb="5" eb="6">
      <t>ガン</t>
    </rPh>
    <rPh sb="6" eb="8">
      <t>ネンド</t>
    </rPh>
    <rPh sb="9" eb="11">
      <t>ギョウム</t>
    </rPh>
    <rPh sb="11" eb="12">
      <t>リョウ</t>
    </rPh>
    <phoneticPr fontId="3"/>
  </si>
  <si>
    <t>　 健康管理センター医師及び任期付職員を含まない。</t>
    <rPh sb="2" eb="4">
      <t>ケンコウ</t>
    </rPh>
    <rPh sb="4" eb="6">
      <t>カンリ</t>
    </rPh>
    <rPh sb="10" eb="12">
      <t>イシ</t>
    </rPh>
    <rPh sb="12" eb="13">
      <t>オヨ</t>
    </rPh>
    <phoneticPr fontId="3"/>
  </si>
  <si>
    <t>※「医師数」の欄は令和２年3月31日現在。</t>
    <rPh sb="9" eb="10">
      <t>レイ</t>
    </rPh>
    <rPh sb="10" eb="11">
      <t>ワ</t>
    </rPh>
    <phoneticPr fontId="3"/>
  </si>
  <si>
    <t>診療日数</t>
    <rPh sb="0" eb="2">
      <t>シンリョウ</t>
    </rPh>
    <rPh sb="2" eb="4">
      <t>ニッスウ</t>
    </rPh>
    <phoneticPr fontId="3"/>
  </si>
  <si>
    <t>計</t>
    <rPh sb="0" eb="1">
      <t>ケイ</t>
    </rPh>
    <phoneticPr fontId="3"/>
  </si>
  <si>
    <t>病理診断科</t>
    <rPh sb="0" eb="2">
      <t>ビョウリ</t>
    </rPh>
    <rPh sb="2" eb="4">
      <t>シンダン</t>
    </rPh>
    <rPh sb="4" eb="5">
      <t>カ</t>
    </rPh>
    <phoneticPr fontId="10"/>
  </si>
  <si>
    <t>リハビリテーション科</t>
    <rPh sb="9" eb="10">
      <t>カ</t>
    </rPh>
    <phoneticPr fontId="10"/>
  </si>
  <si>
    <t>歯科口腔外科</t>
    <rPh sb="0" eb="2">
      <t>シカ</t>
    </rPh>
    <rPh sb="2" eb="4">
      <t>コウクウ</t>
    </rPh>
    <rPh sb="4" eb="6">
      <t>ゲカ</t>
    </rPh>
    <phoneticPr fontId="10"/>
  </si>
  <si>
    <t>緩和ケア内科</t>
    <rPh sb="0" eb="2">
      <t>カンワ</t>
    </rPh>
    <rPh sb="4" eb="5">
      <t>ナイ</t>
    </rPh>
    <rPh sb="5" eb="6">
      <t>カ</t>
    </rPh>
    <phoneticPr fontId="10"/>
  </si>
  <si>
    <t>麻酔科</t>
    <rPh sb="0" eb="3">
      <t>マスイカ</t>
    </rPh>
    <phoneticPr fontId="10"/>
  </si>
  <si>
    <t>放射線科</t>
    <rPh sb="0" eb="3">
      <t>ホウシャセン</t>
    </rPh>
    <rPh sb="3" eb="4">
      <t>カ</t>
    </rPh>
    <phoneticPr fontId="10"/>
  </si>
  <si>
    <t>耳鼻いんこう科</t>
    <rPh sb="0" eb="2">
      <t>ジビ</t>
    </rPh>
    <rPh sb="6" eb="7">
      <t>カ</t>
    </rPh>
    <phoneticPr fontId="10"/>
  </si>
  <si>
    <t>眼科</t>
    <rPh sb="0" eb="2">
      <t>ガンカ</t>
    </rPh>
    <phoneticPr fontId="10"/>
  </si>
  <si>
    <t>産婦人科</t>
    <rPh sb="0" eb="4">
      <t>サンフジンカ</t>
    </rPh>
    <phoneticPr fontId="10"/>
  </si>
  <si>
    <t>泌尿器科</t>
    <rPh sb="0" eb="4">
      <t>ヒニョウキカ</t>
    </rPh>
    <phoneticPr fontId="10"/>
  </si>
  <si>
    <t>皮膚科</t>
    <rPh sb="0" eb="3">
      <t>ヒフカ</t>
    </rPh>
    <phoneticPr fontId="10"/>
  </si>
  <si>
    <t>形成外科</t>
    <rPh sb="0" eb="2">
      <t>ケイセイ</t>
    </rPh>
    <rPh sb="2" eb="4">
      <t>ゲカ</t>
    </rPh>
    <phoneticPr fontId="10"/>
  </si>
  <si>
    <t>脳神経外科</t>
    <rPh sb="0" eb="3">
      <t>ノウシンケイ</t>
    </rPh>
    <rPh sb="3" eb="5">
      <t>ゲカ</t>
    </rPh>
    <phoneticPr fontId="10"/>
  </si>
  <si>
    <t>整形外科</t>
    <rPh sb="0" eb="4">
      <t>セイケイゲカ</t>
    </rPh>
    <phoneticPr fontId="10"/>
  </si>
  <si>
    <t>外科</t>
    <rPh sb="0" eb="2">
      <t>ゲカ</t>
    </rPh>
    <phoneticPr fontId="10"/>
  </si>
  <si>
    <t>小児科</t>
    <rPh sb="0" eb="3">
      <t>ショウニカ</t>
    </rPh>
    <phoneticPr fontId="10"/>
  </si>
  <si>
    <t>腎臓内科</t>
    <rPh sb="0" eb="2">
      <t>ジンゾウ</t>
    </rPh>
    <rPh sb="2" eb="4">
      <t>ナイカ</t>
    </rPh>
    <phoneticPr fontId="10"/>
  </si>
  <si>
    <t>内分泌内科</t>
    <rPh sb="0" eb="3">
      <t>ナイブンピツ</t>
    </rPh>
    <rPh sb="3" eb="5">
      <t>ナイカ</t>
    </rPh>
    <phoneticPr fontId="10"/>
  </si>
  <si>
    <t>脳神経内科</t>
    <rPh sb="0" eb="1">
      <t>ノウ</t>
    </rPh>
    <rPh sb="1" eb="3">
      <t>シンケイ</t>
    </rPh>
    <rPh sb="3" eb="5">
      <t>ナイカ</t>
    </rPh>
    <phoneticPr fontId="10"/>
  </si>
  <si>
    <t>呼吸器内科</t>
    <rPh sb="0" eb="3">
      <t>コキュウキ</t>
    </rPh>
    <rPh sb="3" eb="5">
      <t>ナイカ</t>
    </rPh>
    <phoneticPr fontId="10"/>
  </si>
  <si>
    <t>循環器内科</t>
    <rPh sb="0" eb="3">
      <t>ジュンカンキ</t>
    </rPh>
    <rPh sb="3" eb="5">
      <t>ナイカ</t>
    </rPh>
    <phoneticPr fontId="10"/>
  </si>
  <si>
    <t>消化器内科</t>
    <rPh sb="0" eb="2">
      <t>ショウカ</t>
    </rPh>
    <rPh sb="2" eb="3">
      <t>キ</t>
    </rPh>
    <rPh sb="3" eb="4">
      <t>ナイ</t>
    </rPh>
    <rPh sb="4" eb="5">
      <t>カ</t>
    </rPh>
    <phoneticPr fontId="10"/>
  </si>
  <si>
    <t>内科</t>
    <rPh sb="0" eb="2">
      <t>ナイカ</t>
    </rPh>
    <phoneticPr fontId="10"/>
  </si>
  <si>
    <t>端数調整要参考</t>
    <rPh sb="0" eb="2">
      <t>ハスウ</t>
    </rPh>
    <rPh sb="2" eb="4">
      <t>チョウセイ</t>
    </rPh>
    <rPh sb="4" eb="5">
      <t>ヨウ</t>
    </rPh>
    <rPh sb="5" eb="7">
      <t>サンコウ</t>
    </rPh>
    <phoneticPr fontId="3"/>
  </si>
  <si>
    <t>外来１日平均</t>
    <rPh sb="0" eb="2">
      <t>ガイライ</t>
    </rPh>
    <rPh sb="3" eb="4">
      <t>ニチ</t>
    </rPh>
    <rPh sb="4" eb="6">
      <t>ヘイキン</t>
    </rPh>
    <phoneticPr fontId="3"/>
  </si>
  <si>
    <t>入院１日平均</t>
    <rPh sb="0" eb="2">
      <t>ニュウイン</t>
    </rPh>
    <rPh sb="3" eb="4">
      <t>ニチ</t>
    </rPh>
    <rPh sb="4" eb="6">
      <t>ヘイキン</t>
    </rPh>
    <phoneticPr fontId="3"/>
  </si>
  <si>
    <t>医師数</t>
    <rPh sb="0" eb="3">
      <t>イシスウ</t>
    </rPh>
    <phoneticPr fontId="3"/>
  </si>
  <si>
    <t>（単位：人）</t>
  </si>
  <si>
    <t>(4) 診療科別患者数</t>
    <rPh sb="4" eb="7">
      <t>シンリョウカ</t>
    </rPh>
    <rPh sb="7" eb="8">
      <t>ベツ</t>
    </rPh>
    <rPh sb="8" eb="11">
      <t>カンジャスウ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</si>
</sst>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 &quot;#,##0"/>
    <numFmt numFmtId="177" formatCode="#,##0;&quot;△&quot;#,##0"/>
    <numFmt numFmtId="178" formatCode="#,##0.0;[Red]\-#,##0.0"/>
    <numFmt numFmtId="179" formatCode="#,##0.0000;[Red]\-#,##0.0000"/>
    <numFmt numFmtId="180" formatCode="#,##0_ ;[Red]\-#,##0\ "/>
    <numFmt numFmtId="181" formatCode="#,##0.0_ ;[Red]\-#,##0.0\ "/>
  </numFmts>
  <fonts count="12">
    <font>
      <sz val="11"/>
      <name val="ＭＳ Ｐゴシック"/>
      <family val="3"/>
      <charset val="128"/>
    </font>
    <font>
      <sz val="11"/>
      <name val="ＭＳ Ｐゴシック"/>
      <family val="3"/>
      <charset val="128"/>
    </font>
    <font>
      <sz val="10"/>
      <name val="ＭＳ 明朝"/>
      <family val="1"/>
      <charset val="128"/>
    </font>
    <font>
      <sz val="6"/>
      <name val="ＭＳ Ｐゴシック"/>
      <family val="3"/>
      <charset val="128"/>
    </font>
    <font>
      <sz val="11"/>
      <name val="ＭＳ 明朝"/>
      <family val="1"/>
      <charset val="128"/>
    </font>
    <font>
      <sz val="12"/>
      <name val="ＭＳ 明朝"/>
      <family val="1"/>
      <charset val="128"/>
    </font>
    <font>
      <sz val="12"/>
      <name val="ＭＳ ゴシック"/>
      <family val="3"/>
      <charset val="128"/>
    </font>
    <font>
      <sz val="11"/>
      <name val="ＭＳ ゴシック"/>
      <family val="3"/>
      <charset val="128"/>
    </font>
    <font>
      <sz val="10.5"/>
      <color indexed="8"/>
      <name val="ＭＳ 明朝"/>
      <family val="1"/>
      <charset val="128"/>
    </font>
    <font>
      <sz val="11"/>
      <name val="ＭＳ Ｐ明朝"/>
      <family val="1"/>
      <charset val="128"/>
    </font>
    <font>
      <sz val="10"/>
      <name val="Arial"/>
      <family val="2"/>
    </font>
    <font>
      <b/>
      <sz val="9"/>
      <name val="ＭＳ Ｐゴシック"/>
      <family val="3"/>
      <charset val="128"/>
    </font>
  </fonts>
  <fills count="4">
    <fill>
      <patternFill patternType="none"/>
    </fill>
    <fill>
      <patternFill patternType="gray125"/>
    </fill>
    <fill>
      <patternFill patternType="solid">
        <fgColor indexed="13"/>
        <bgColor indexed="64"/>
      </patternFill>
    </fill>
    <fill>
      <patternFill patternType="solid">
        <fgColor indexed="9"/>
        <bgColor indexed="64"/>
      </patternFill>
    </fill>
  </fills>
  <borders count="56">
    <border>
      <left/>
      <right/>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
      <left style="hair">
        <color indexed="64"/>
      </left>
      <right style="thin">
        <color indexed="64"/>
      </right>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bottom style="thin">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hair">
        <color indexed="64"/>
      </top>
      <bottom/>
      <diagonal/>
    </border>
    <border>
      <left style="thin">
        <color indexed="64"/>
      </left>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right/>
      <top style="hair">
        <color indexed="64"/>
      </top>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right/>
      <top/>
      <bottom style="hair">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s>
  <cellStyleXfs count="3">
    <xf numFmtId="0" fontId="0" fillId="0" borderId="0"/>
    <xf numFmtId="0" fontId="1" fillId="0" borderId="0"/>
    <xf numFmtId="38" fontId="1" fillId="0" borderId="0" applyFont="0" applyFill="0" applyBorder="0" applyAlignment="0" applyProtection="0"/>
  </cellStyleXfs>
  <cellXfs count="178">
    <xf numFmtId="0" fontId="0" fillId="0" borderId="0" xfId="0"/>
    <xf numFmtId="0" fontId="2" fillId="0" borderId="0" xfId="0" applyFont="1" applyAlignment="1">
      <alignment vertical="center"/>
    </xf>
    <xf numFmtId="0" fontId="2" fillId="0" borderId="0" xfId="0" applyFont="1" applyAlignment="1">
      <alignment horizontal="left" vertical="center"/>
    </xf>
    <xf numFmtId="0" fontId="4" fillId="0" borderId="0" xfId="0" applyFont="1" applyAlignment="1">
      <alignment vertical="center"/>
    </xf>
    <xf numFmtId="0" fontId="4" fillId="0" borderId="0" xfId="0" applyFont="1" applyAlignment="1">
      <alignment horizontal="left" vertical="center"/>
    </xf>
    <xf numFmtId="176" fontId="4" fillId="0" borderId="0" xfId="0" applyNumberFormat="1" applyFont="1" applyAlignment="1">
      <alignment vertical="center"/>
    </xf>
    <xf numFmtId="176" fontId="4" fillId="0" borderId="1" xfId="0" applyNumberFormat="1" applyFont="1" applyBorder="1" applyAlignment="1">
      <alignment vertical="center"/>
    </xf>
    <xf numFmtId="176" fontId="4" fillId="0" borderId="2" xfId="0" applyNumberFormat="1" applyFont="1" applyBorder="1" applyAlignment="1">
      <alignment vertical="center"/>
    </xf>
    <xf numFmtId="0" fontId="4" fillId="0" borderId="0" xfId="0" applyFont="1" applyAlignment="1">
      <alignment horizontal="distributed" vertical="center"/>
    </xf>
    <xf numFmtId="49" fontId="4" fillId="0" borderId="0" xfId="0" applyNumberFormat="1" applyFont="1" applyAlignment="1">
      <alignment horizontal="left" vertical="center"/>
    </xf>
    <xf numFmtId="49" fontId="4" fillId="0" borderId="0" xfId="0" applyNumberFormat="1" applyFont="1" applyAlignment="1">
      <alignment horizontal="right" vertical="center"/>
    </xf>
    <xf numFmtId="176" fontId="4" fillId="0" borderId="0" xfId="0" applyNumberFormat="1" applyFont="1" applyBorder="1" applyAlignment="1">
      <alignment vertical="center"/>
    </xf>
    <xf numFmtId="176" fontId="4" fillId="0" borderId="0" xfId="0" applyNumberFormat="1" applyFont="1" applyFill="1" applyAlignment="1">
      <alignment vertical="center"/>
    </xf>
    <xf numFmtId="177" fontId="2" fillId="0" borderId="1" xfId="0" applyNumberFormat="1" applyFont="1" applyBorder="1" applyAlignment="1">
      <alignment vertical="center"/>
    </xf>
    <xf numFmtId="177" fontId="2" fillId="0" borderId="0" xfId="0" applyNumberFormat="1" applyFont="1" applyAlignment="1">
      <alignment vertical="center"/>
    </xf>
    <xf numFmtId="177" fontId="2" fillId="0" borderId="0" xfId="0" applyNumberFormat="1" applyFont="1" applyBorder="1" applyAlignment="1">
      <alignment vertical="center"/>
    </xf>
    <xf numFmtId="0" fontId="2" fillId="0" borderId="0" xfId="0" applyFont="1" applyAlignment="1">
      <alignment horizontal="distributed" vertical="center"/>
    </xf>
    <xf numFmtId="49" fontId="2" fillId="0" borderId="0" xfId="0" applyNumberFormat="1" applyFont="1" applyAlignment="1">
      <alignment horizontal="right" vertical="center"/>
    </xf>
    <xf numFmtId="177" fontId="2" fillId="0" borderId="2" xfId="0" applyNumberFormat="1" applyFont="1" applyBorder="1" applyAlignment="1">
      <alignment vertical="center"/>
    </xf>
    <xf numFmtId="49" fontId="2" fillId="0" borderId="0" xfId="0" applyNumberFormat="1" applyFont="1" applyAlignment="1">
      <alignment horizontal="left" vertical="center"/>
    </xf>
    <xf numFmtId="177" fontId="4" fillId="0" borderId="0" xfId="0" applyNumberFormat="1" applyFont="1" applyAlignment="1">
      <alignment vertical="center"/>
    </xf>
    <xf numFmtId="177" fontId="4" fillId="0" borderId="0" xfId="0" applyNumberFormat="1" applyFont="1" applyBorder="1" applyAlignment="1">
      <alignment vertical="center"/>
    </xf>
    <xf numFmtId="0" fontId="2" fillId="0" borderId="0" xfId="0" applyFont="1" applyAlignment="1">
      <alignment horizontal="distributed" vertical="center" wrapText="1"/>
    </xf>
    <xf numFmtId="177" fontId="7" fillId="0" borderId="0" xfId="0" applyNumberFormat="1" applyFont="1" applyAlignment="1">
      <alignment horizontal="left" vertical="center"/>
    </xf>
    <xf numFmtId="0" fontId="7" fillId="0" borderId="0" xfId="0" applyFont="1" applyAlignment="1">
      <alignment horizontal="left" vertical="center"/>
    </xf>
    <xf numFmtId="177" fontId="2" fillId="0" borderId="3" xfId="0" applyNumberFormat="1" applyFont="1" applyBorder="1" applyAlignment="1">
      <alignment vertical="center"/>
    </xf>
    <xf numFmtId="0" fontId="2" fillId="0" borderId="0" xfId="0" applyFont="1" applyBorder="1" applyAlignment="1">
      <alignment vertical="center"/>
    </xf>
    <xf numFmtId="0" fontId="2" fillId="0" borderId="0" xfId="0" applyFont="1" applyBorder="1" applyAlignment="1">
      <alignment horizontal="left" vertical="center"/>
    </xf>
    <xf numFmtId="0" fontId="4" fillId="0" borderId="0" xfId="0" applyFont="1" applyBorder="1" applyAlignment="1">
      <alignment vertical="center"/>
    </xf>
    <xf numFmtId="0" fontId="4" fillId="0" borderId="0" xfId="0" applyFont="1" applyBorder="1" applyAlignment="1">
      <alignment horizontal="left" vertical="center"/>
    </xf>
    <xf numFmtId="0" fontId="4" fillId="0" borderId="0" xfId="0" applyFont="1" applyBorder="1" applyAlignment="1">
      <alignment horizontal="distributed" vertical="center"/>
    </xf>
    <xf numFmtId="49" fontId="4" fillId="0" borderId="0" xfId="0" applyNumberFormat="1" applyFont="1" applyBorder="1" applyAlignment="1">
      <alignment horizontal="left" vertical="center"/>
    </xf>
    <xf numFmtId="49" fontId="4" fillId="0" borderId="0" xfId="0" applyNumberFormat="1" applyFont="1" applyBorder="1" applyAlignment="1">
      <alignment horizontal="right" vertical="center"/>
    </xf>
    <xf numFmtId="0" fontId="8" fillId="0" borderId="0" xfId="0" applyFont="1" applyAlignment="1"/>
    <xf numFmtId="176" fontId="2" fillId="0" borderId="0" xfId="0" applyNumberFormat="1" applyFont="1" applyBorder="1" applyAlignment="1">
      <alignment vertical="center"/>
    </xf>
    <xf numFmtId="49" fontId="2" fillId="0" borderId="0" xfId="0" applyNumberFormat="1" applyFont="1" applyBorder="1" applyAlignment="1">
      <alignment horizontal="right" vertical="center"/>
    </xf>
    <xf numFmtId="0" fontId="2" fillId="0" borderId="0" xfId="0" applyFont="1" applyBorder="1" applyAlignment="1">
      <alignment horizontal="distributed" vertical="center"/>
    </xf>
    <xf numFmtId="49" fontId="2" fillId="0" borderId="0" xfId="0" applyNumberFormat="1" applyFont="1" applyBorder="1" applyAlignment="1">
      <alignment horizontal="left" vertical="center"/>
    </xf>
    <xf numFmtId="0" fontId="2" fillId="0" borderId="0" xfId="0" applyFont="1" applyBorder="1" applyAlignment="1"/>
    <xf numFmtId="0" fontId="5" fillId="0" borderId="0" xfId="0" applyFont="1" applyBorder="1" applyAlignment="1">
      <alignment vertical="center"/>
    </xf>
    <xf numFmtId="0" fontId="7" fillId="0" borderId="0" xfId="0" applyFont="1" applyBorder="1" applyAlignment="1">
      <alignment vertical="center"/>
    </xf>
    <xf numFmtId="0" fontId="9" fillId="0" borderId="0" xfId="1" applyFont="1"/>
    <xf numFmtId="0" fontId="4" fillId="0" borderId="0" xfId="1" applyFont="1"/>
    <xf numFmtId="0" fontId="9" fillId="0" borderId="0" xfId="1" applyFont="1" applyAlignment="1">
      <alignment wrapText="1"/>
    </xf>
    <xf numFmtId="178" fontId="4" fillId="0" borderId="4" xfId="2" applyNumberFormat="1" applyFont="1" applyBorder="1" applyAlignment="1">
      <alignment vertical="center"/>
    </xf>
    <xf numFmtId="176" fontId="4" fillId="0" borderId="5" xfId="2" applyNumberFormat="1" applyFont="1" applyBorder="1" applyAlignment="1">
      <alignment vertical="center"/>
    </xf>
    <xf numFmtId="178" fontId="4" fillId="0" borderId="4" xfId="2" quotePrefix="1" applyNumberFormat="1" applyFont="1" applyBorder="1" applyAlignment="1">
      <alignment horizontal="right" vertical="center"/>
    </xf>
    <xf numFmtId="178" fontId="4" fillId="0" borderId="8" xfId="2" applyNumberFormat="1" applyFont="1" applyBorder="1" applyAlignment="1">
      <alignment vertical="center"/>
    </xf>
    <xf numFmtId="38" fontId="4" fillId="0" borderId="5" xfId="2" applyFont="1" applyBorder="1" applyAlignment="1">
      <alignment vertical="center"/>
    </xf>
    <xf numFmtId="0" fontId="4" fillId="0" borderId="9" xfId="1" applyFont="1" applyBorder="1" applyAlignment="1">
      <alignment horizontal="distributed" vertical="center" indent="1"/>
    </xf>
    <xf numFmtId="0" fontId="4" fillId="0" borderId="10" xfId="1" applyFont="1" applyBorder="1" applyAlignment="1">
      <alignment horizontal="center" vertical="center"/>
    </xf>
    <xf numFmtId="0" fontId="4" fillId="0" borderId="11" xfId="1" applyFont="1" applyBorder="1" applyAlignment="1">
      <alignment horizontal="center" vertical="center"/>
    </xf>
    <xf numFmtId="0" fontId="4" fillId="0" borderId="14" xfId="1" applyFont="1" applyBorder="1" applyAlignment="1">
      <alignment horizontal="center" vertical="center"/>
    </xf>
    <xf numFmtId="0" fontId="4" fillId="0" borderId="11" xfId="1" applyFont="1" applyBorder="1" applyAlignment="1">
      <alignment horizontal="center" vertical="center" shrinkToFit="1"/>
    </xf>
    <xf numFmtId="0" fontId="4" fillId="2" borderId="0" xfId="1" applyFont="1" applyFill="1" applyAlignment="1">
      <alignment vertical="center"/>
    </xf>
    <xf numFmtId="0" fontId="4" fillId="0" borderId="0" xfId="1" applyFont="1" applyAlignment="1">
      <alignment horizontal="right" vertical="top"/>
    </xf>
    <xf numFmtId="0" fontId="4" fillId="0" borderId="0" xfId="1" applyFont="1" applyBorder="1" applyAlignment="1">
      <alignment vertical="center"/>
    </xf>
    <xf numFmtId="178" fontId="4" fillId="0" borderId="0" xfId="2" applyNumberFormat="1" applyFont="1" applyBorder="1" applyAlignment="1">
      <alignment horizontal="right" vertical="center"/>
    </xf>
    <xf numFmtId="0" fontId="4" fillId="0" borderId="0" xfId="1" applyFont="1" applyBorder="1" applyAlignment="1">
      <alignment horizontal="distributed" vertical="center" indent="1"/>
    </xf>
    <xf numFmtId="0" fontId="4" fillId="0" borderId="22" xfId="1" applyFont="1" applyBorder="1" applyAlignment="1">
      <alignment vertical="center"/>
    </xf>
    <xf numFmtId="0" fontId="4" fillId="0" borderId="23" xfId="1" applyFont="1" applyBorder="1" applyAlignment="1">
      <alignment vertical="center"/>
    </xf>
    <xf numFmtId="0" fontId="4" fillId="0" borderId="27" xfId="1" applyFont="1" applyBorder="1" applyAlignment="1">
      <alignment vertical="center"/>
    </xf>
    <xf numFmtId="0" fontId="4" fillId="0" borderId="0" xfId="1" applyFont="1" applyAlignment="1">
      <alignment vertical="center"/>
    </xf>
    <xf numFmtId="178" fontId="4" fillId="0" borderId="10" xfId="2" applyNumberFormat="1" applyFont="1" applyBorder="1" applyAlignment="1">
      <alignment vertical="center"/>
    </xf>
    <xf numFmtId="176" fontId="4" fillId="0" borderId="11" xfId="2" applyNumberFormat="1" applyFont="1" applyBorder="1" applyAlignment="1">
      <alignment vertical="center"/>
    </xf>
    <xf numFmtId="178" fontId="4" fillId="0" borderId="14" xfId="2" applyNumberFormat="1" applyFont="1" applyBorder="1" applyAlignment="1">
      <alignment vertical="center"/>
    </xf>
    <xf numFmtId="38" fontId="4" fillId="0" borderId="11" xfId="2" applyFont="1" applyBorder="1" applyAlignment="1">
      <alignment vertical="center"/>
    </xf>
    <xf numFmtId="0" fontId="4" fillId="0" borderId="15" xfId="1" applyFont="1" applyBorder="1" applyAlignment="1">
      <alignment horizontal="distributed" vertical="center" indent="1"/>
    </xf>
    <xf numFmtId="178" fontId="4" fillId="0" borderId="16" xfId="2" applyNumberFormat="1" applyFont="1" applyBorder="1" applyAlignment="1">
      <alignment vertical="center"/>
    </xf>
    <xf numFmtId="176" fontId="4" fillId="0" borderId="17" xfId="2" applyNumberFormat="1" applyFont="1" applyBorder="1" applyAlignment="1">
      <alignment vertical="center"/>
    </xf>
    <xf numFmtId="178" fontId="4" fillId="0" borderId="20" xfId="2" applyNumberFormat="1" applyFont="1" applyBorder="1" applyAlignment="1">
      <alignment vertical="center"/>
    </xf>
    <xf numFmtId="38" fontId="4" fillId="0" borderId="17" xfId="2" applyFont="1" applyBorder="1" applyAlignment="1">
      <alignment vertical="center"/>
    </xf>
    <xf numFmtId="0" fontId="4" fillId="0" borderId="21" xfId="1" applyFont="1" applyBorder="1" applyAlignment="1">
      <alignment horizontal="distributed" vertical="center" indent="1"/>
    </xf>
    <xf numFmtId="0" fontId="6" fillId="2" borderId="0" xfId="1" applyFont="1" applyFill="1" applyAlignment="1">
      <alignment vertical="center"/>
    </xf>
    <xf numFmtId="179" fontId="4" fillId="0" borderId="0" xfId="2" applyNumberFormat="1" applyFont="1" applyAlignment="1"/>
    <xf numFmtId="38" fontId="4" fillId="0" borderId="0" xfId="2" applyNumberFormat="1" applyFont="1" applyAlignment="1"/>
    <xf numFmtId="0" fontId="4" fillId="0" borderId="0" xfId="1" applyFont="1" applyFill="1"/>
    <xf numFmtId="0" fontId="4" fillId="2" borderId="0" xfId="1" applyFont="1" applyFill="1"/>
    <xf numFmtId="0" fontId="4" fillId="0" borderId="22" xfId="1" applyFont="1" applyBorder="1"/>
    <xf numFmtId="0" fontId="4" fillId="0" borderId="29" xfId="1" applyFont="1" applyBorder="1"/>
    <xf numFmtId="0" fontId="4" fillId="0" borderId="22" xfId="1" applyFont="1" applyBorder="1" applyAlignment="1">
      <alignment horizontal="distributed" vertical="center"/>
    </xf>
    <xf numFmtId="0" fontId="4" fillId="0" borderId="2" xfId="1" applyFont="1" applyBorder="1" applyAlignment="1">
      <alignment horizontal="distributed" vertical="center"/>
    </xf>
    <xf numFmtId="180" fontId="4" fillId="0" borderId="30" xfId="1" applyNumberFormat="1" applyFont="1" applyBorder="1" applyAlignment="1">
      <alignment vertical="center"/>
    </xf>
    <xf numFmtId="0" fontId="4" fillId="0" borderId="31" xfId="1" applyFont="1" applyBorder="1" applyAlignment="1">
      <alignment vertical="center"/>
    </xf>
    <xf numFmtId="181" fontId="4" fillId="0" borderId="32" xfId="2" applyNumberFormat="1" applyFont="1" applyBorder="1" applyAlignment="1">
      <alignment vertical="center"/>
    </xf>
    <xf numFmtId="38" fontId="4" fillId="0" borderId="33" xfId="2" applyNumberFormat="1" applyFont="1" applyBorder="1" applyAlignment="1">
      <alignment vertical="center"/>
    </xf>
    <xf numFmtId="181" fontId="4" fillId="0" borderId="34" xfId="2" applyNumberFormat="1" applyFont="1" applyFill="1" applyBorder="1" applyAlignment="1">
      <alignment vertical="center"/>
    </xf>
    <xf numFmtId="38" fontId="4" fillId="0" borderId="35" xfId="2" applyFont="1" applyBorder="1" applyAlignment="1">
      <alignment vertical="center"/>
    </xf>
    <xf numFmtId="0" fontId="4" fillId="0" borderId="30" xfId="1" applyFont="1" applyBorder="1" applyAlignment="1">
      <alignment horizontal="distributed" vertical="center"/>
    </xf>
    <xf numFmtId="0" fontId="4" fillId="0" borderId="3" xfId="1" applyFont="1" applyBorder="1" applyAlignment="1">
      <alignment horizontal="distributed" vertical="center"/>
    </xf>
    <xf numFmtId="0" fontId="4" fillId="0" borderId="31" xfId="1" applyFont="1" applyBorder="1"/>
    <xf numFmtId="180" fontId="4" fillId="0" borderId="36" xfId="1" applyNumberFormat="1" applyFont="1" applyBorder="1" applyAlignment="1">
      <alignment vertical="center"/>
    </xf>
    <xf numFmtId="0" fontId="4" fillId="0" borderId="37" xfId="1" applyFont="1" applyBorder="1" applyAlignment="1">
      <alignment vertical="center"/>
    </xf>
    <xf numFmtId="181" fontId="4" fillId="0" borderId="38" xfId="2" applyNumberFormat="1" applyFont="1" applyBorder="1" applyAlignment="1">
      <alignment vertical="center"/>
    </xf>
    <xf numFmtId="38" fontId="4" fillId="0" borderId="39" xfId="2" applyFont="1" applyBorder="1" applyAlignment="1">
      <alignment vertical="center"/>
    </xf>
    <xf numFmtId="181" fontId="4" fillId="3" borderId="40" xfId="2" applyNumberFormat="1" applyFont="1" applyFill="1" applyBorder="1" applyAlignment="1">
      <alignment vertical="center"/>
    </xf>
    <xf numFmtId="38" fontId="4" fillId="0" borderId="41" xfId="2" applyFont="1" applyBorder="1" applyAlignment="1">
      <alignment vertical="center"/>
    </xf>
    <xf numFmtId="0" fontId="4" fillId="0" borderId="36" xfId="1" applyFont="1" applyBorder="1" applyAlignment="1">
      <alignment horizontal="distributed" vertical="center"/>
    </xf>
    <xf numFmtId="0" fontId="4" fillId="0" borderId="42" xfId="1" applyFont="1" applyBorder="1" applyAlignment="1">
      <alignment horizontal="distributed" vertical="center"/>
    </xf>
    <xf numFmtId="0" fontId="4" fillId="0" borderId="37" xfId="1" applyFont="1" applyBorder="1"/>
    <xf numFmtId="180" fontId="4" fillId="0" borderId="23" xfId="1" applyNumberFormat="1" applyFont="1" applyBorder="1" applyAlignment="1">
      <alignment vertical="center"/>
    </xf>
    <xf numFmtId="0" fontId="4" fillId="0" borderId="43" xfId="1" applyFont="1" applyBorder="1" applyAlignment="1">
      <alignment vertical="center"/>
    </xf>
    <xf numFmtId="181" fontId="4" fillId="0" borderId="25" xfId="2" applyNumberFormat="1" applyFont="1" applyBorder="1" applyAlignment="1">
      <alignment vertical="center"/>
    </xf>
    <xf numFmtId="38" fontId="4" fillId="0" borderId="26" xfId="2" applyFont="1" applyBorder="1" applyAlignment="1">
      <alignment vertical="center"/>
    </xf>
    <xf numFmtId="181" fontId="4" fillId="3" borderId="44" xfId="2" applyNumberFormat="1" applyFont="1" applyFill="1" applyBorder="1" applyAlignment="1">
      <alignment vertical="center"/>
    </xf>
    <xf numFmtId="38" fontId="4" fillId="0" borderId="45" xfId="2" applyFont="1" applyBorder="1" applyAlignment="1">
      <alignment vertical="center"/>
    </xf>
    <xf numFmtId="0" fontId="4" fillId="0" borderId="23" xfId="1" applyFont="1" applyBorder="1" applyAlignment="1">
      <alignment horizontal="distributed" vertical="center"/>
    </xf>
    <xf numFmtId="0" fontId="2" fillId="0" borderId="24" xfId="1" applyFont="1" applyBorder="1" applyAlignment="1">
      <alignment horizontal="distributed" vertical="center" shrinkToFit="1"/>
    </xf>
    <xf numFmtId="0" fontId="4" fillId="0" borderId="43" xfId="1" applyFont="1" applyBorder="1"/>
    <xf numFmtId="0" fontId="4" fillId="0" borderId="24" xfId="1" applyFont="1" applyBorder="1" applyAlignment="1">
      <alignment horizontal="distributed" vertical="center"/>
    </xf>
    <xf numFmtId="0" fontId="4" fillId="0" borderId="23" xfId="1" applyFont="1" applyBorder="1" applyAlignment="1">
      <alignment vertical="center" shrinkToFit="1"/>
    </xf>
    <xf numFmtId="180" fontId="4" fillId="0" borderId="23" xfId="1" quotePrefix="1" applyNumberFormat="1" applyFont="1" applyBorder="1" applyAlignment="1">
      <alignment horizontal="right" vertical="center"/>
    </xf>
    <xf numFmtId="180" fontId="4" fillId="0" borderId="46" xfId="1" applyNumberFormat="1" applyFont="1" applyBorder="1" applyAlignment="1">
      <alignment vertical="center"/>
    </xf>
    <xf numFmtId="0" fontId="4" fillId="0" borderId="47" xfId="1" applyFont="1" applyBorder="1" applyAlignment="1">
      <alignment vertical="center"/>
    </xf>
    <xf numFmtId="181" fontId="4" fillId="0" borderId="48" xfId="2" applyNumberFormat="1" applyFont="1" applyFill="1" applyBorder="1" applyAlignment="1">
      <alignment vertical="center"/>
    </xf>
    <xf numFmtId="38" fontId="4" fillId="0" borderId="49" xfId="2" applyFont="1" applyBorder="1" applyAlignment="1">
      <alignment vertical="center"/>
    </xf>
    <xf numFmtId="181" fontId="4" fillId="3" borderId="50" xfId="2" applyNumberFormat="1" applyFont="1" applyFill="1" applyBorder="1" applyAlignment="1">
      <alignment vertical="center"/>
    </xf>
    <xf numFmtId="38" fontId="4" fillId="0" borderId="51" xfId="2" applyFont="1" applyBorder="1" applyAlignment="1">
      <alignment vertical="center"/>
    </xf>
    <xf numFmtId="0" fontId="4" fillId="0" borderId="46" xfId="1" applyFont="1" applyBorder="1" applyAlignment="1">
      <alignment horizontal="distributed" vertical="center"/>
    </xf>
    <xf numFmtId="0" fontId="4" fillId="0" borderId="52" xfId="1" applyFont="1" applyBorder="1" applyAlignment="1">
      <alignment horizontal="distributed" vertical="center"/>
    </xf>
    <xf numFmtId="0" fontId="4" fillId="0" borderId="47" xfId="1" applyFont="1" applyBorder="1"/>
    <xf numFmtId="0" fontId="4" fillId="0" borderId="13" xfId="1" applyFont="1" applyBorder="1" applyAlignment="1">
      <alignment horizontal="center" vertical="center"/>
    </xf>
    <xf numFmtId="38" fontId="4" fillId="0" borderId="14" xfId="2" applyNumberFormat="1" applyFont="1" applyBorder="1" applyAlignment="1">
      <alignment horizontal="center" vertical="center"/>
    </xf>
    <xf numFmtId="0" fontId="4" fillId="0" borderId="22" xfId="1" applyFont="1" applyBorder="1" applyAlignment="1">
      <alignment horizontal="distributed" vertical="center" indent="1"/>
    </xf>
    <xf numFmtId="0" fontId="4" fillId="0" borderId="53" xfId="1" applyFont="1" applyBorder="1" applyAlignment="1">
      <alignment horizontal="distributed" vertical="center" indent="1"/>
    </xf>
    <xf numFmtId="0" fontId="4" fillId="0" borderId="55" xfId="1" applyFont="1" applyBorder="1"/>
    <xf numFmtId="0" fontId="4" fillId="0" borderId="0" xfId="1" applyFont="1" applyBorder="1" applyAlignment="1"/>
    <xf numFmtId="0" fontId="4" fillId="0" borderId="0" xfId="1" applyFont="1" applyAlignment="1">
      <alignment horizontal="right"/>
    </xf>
    <xf numFmtId="0" fontId="2" fillId="0" borderId="0" xfId="0" applyFont="1" applyAlignment="1">
      <alignment horizontal="right"/>
    </xf>
    <xf numFmtId="0" fontId="5" fillId="0" borderId="0" xfId="0" applyFont="1" applyAlignment="1">
      <alignment horizontal="center" vertical="center"/>
    </xf>
    <xf numFmtId="0" fontId="5" fillId="0" borderId="0" xfId="0" applyFont="1" applyAlignment="1">
      <alignment horizontal="left" vertical="center"/>
    </xf>
    <xf numFmtId="0" fontId="6" fillId="0" borderId="0" xfId="0" applyFont="1" applyAlignment="1">
      <alignment horizontal="left" vertical="center" wrapText="1"/>
    </xf>
    <xf numFmtId="0" fontId="7" fillId="0" borderId="0" xfId="0" applyFont="1" applyAlignment="1">
      <alignment horizontal="left" vertical="center"/>
    </xf>
    <xf numFmtId="0" fontId="4" fillId="0" borderId="0" xfId="0" applyFont="1" applyAlignment="1">
      <alignment horizontal="center" vertical="center"/>
    </xf>
    <xf numFmtId="0" fontId="4" fillId="0" borderId="17" xfId="1" applyFont="1" applyBorder="1" applyAlignment="1">
      <alignment horizontal="center" vertical="center"/>
    </xf>
    <xf numFmtId="0" fontId="4" fillId="0" borderId="16" xfId="1" applyFont="1" applyBorder="1" applyAlignment="1">
      <alignment horizontal="center" vertical="center"/>
    </xf>
    <xf numFmtId="38" fontId="4" fillId="0" borderId="19" xfId="2" applyFont="1" applyBorder="1" applyAlignment="1">
      <alignment horizontal="right" vertical="center"/>
    </xf>
    <xf numFmtId="38" fontId="4" fillId="0" borderId="18" xfId="2" applyFont="1" applyBorder="1" applyAlignment="1">
      <alignment horizontal="right" vertical="center"/>
    </xf>
    <xf numFmtId="38" fontId="4" fillId="0" borderId="13" xfId="2" applyFont="1" applyBorder="1" applyAlignment="1">
      <alignment horizontal="right" vertical="center"/>
    </xf>
    <xf numFmtId="38" fontId="4" fillId="0" borderId="12" xfId="2" applyFont="1" applyBorder="1" applyAlignment="1">
      <alignment horizontal="right" vertical="center"/>
    </xf>
    <xf numFmtId="0" fontId="4" fillId="0" borderId="19" xfId="1" applyFont="1" applyBorder="1" applyAlignment="1">
      <alignment horizontal="distributed" vertical="center" indent="1"/>
    </xf>
    <xf numFmtId="0" fontId="4" fillId="0" borderId="16" xfId="1" applyFont="1" applyBorder="1" applyAlignment="1">
      <alignment horizontal="distributed" vertical="center" indent="1"/>
    </xf>
    <xf numFmtId="0" fontId="4" fillId="0" borderId="24" xfId="2" quotePrefix="1" applyNumberFormat="1" applyFont="1" applyBorder="1" applyAlignment="1">
      <alignment horizontal="right" vertical="center"/>
    </xf>
    <xf numFmtId="0" fontId="4" fillId="0" borderId="21" xfId="1" applyFont="1" applyBorder="1" applyAlignment="1">
      <alignment horizontal="distributed" vertical="center" indent="1"/>
    </xf>
    <xf numFmtId="0" fontId="4" fillId="0" borderId="15" xfId="1" applyFont="1" applyBorder="1" applyAlignment="1">
      <alignment horizontal="distributed" vertical="center" indent="1"/>
    </xf>
    <xf numFmtId="0" fontId="4" fillId="2" borderId="17" xfId="1" applyFont="1" applyFill="1" applyBorder="1" applyAlignment="1">
      <alignment horizontal="center" vertical="center"/>
    </xf>
    <xf numFmtId="0" fontId="4" fillId="2" borderId="20" xfId="1" applyFont="1" applyFill="1" applyBorder="1" applyAlignment="1">
      <alignment horizontal="center" vertical="center"/>
    </xf>
    <xf numFmtId="0" fontId="4" fillId="2" borderId="19" xfId="1" applyFont="1" applyFill="1" applyBorder="1" applyAlignment="1">
      <alignment horizontal="center" vertical="center"/>
    </xf>
    <xf numFmtId="0" fontId="4" fillId="2" borderId="18" xfId="1" applyFont="1" applyFill="1" applyBorder="1" applyAlignment="1">
      <alignment horizontal="center" vertical="center"/>
    </xf>
    <xf numFmtId="0" fontId="4" fillId="2" borderId="16" xfId="1" applyFont="1" applyFill="1" applyBorder="1" applyAlignment="1">
      <alignment horizontal="center" vertical="center"/>
    </xf>
    <xf numFmtId="0" fontId="4" fillId="0" borderId="13" xfId="1" applyFont="1" applyBorder="1" applyAlignment="1">
      <alignment horizontal="center" vertical="center"/>
    </xf>
    <xf numFmtId="0" fontId="4" fillId="0" borderId="12" xfId="1" applyFont="1" applyBorder="1" applyAlignment="1">
      <alignment horizontal="center" vertical="center"/>
    </xf>
    <xf numFmtId="0" fontId="4" fillId="0" borderId="26" xfId="1" applyFont="1" applyBorder="1" applyAlignment="1">
      <alignment horizontal="distributed" vertical="center" indent="1"/>
    </xf>
    <xf numFmtId="0" fontId="4" fillId="0" borderId="25" xfId="1" applyFont="1" applyBorder="1" applyAlignment="1">
      <alignment horizontal="distributed" vertical="center" indent="1"/>
    </xf>
    <xf numFmtId="178" fontId="4" fillId="0" borderId="24" xfId="2" applyNumberFormat="1" applyFont="1" applyBorder="1" applyAlignment="1">
      <alignment horizontal="right" vertical="center"/>
    </xf>
    <xf numFmtId="0" fontId="4" fillId="0" borderId="0" xfId="1" applyFont="1" applyBorder="1" applyAlignment="1">
      <alignment horizontal="right"/>
    </xf>
    <xf numFmtId="0" fontId="4" fillId="0" borderId="7" xfId="1" applyFont="1" applyBorder="1" applyAlignment="1">
      <alignment horizontal="distributed" vertical="center" indent="1"/>
    </xf>
    <xf numFmtId="0" fontId="4" fillId="0" borderId="4" xfId="1" applyFont="1" applyBorder="1" applyAlignment="1">
      <alignment horizontal="distributed" vertical="center" indent="1"/>
    </xf>
    <xf numFmtId="38" fontId="4" fillId="0" borderId="7" xfId="2" quotePrefix="1" applyFont="1" applyBorder="1" applyAlignment="1">
      <alignment horizontal="right" vertical="center"/>
    </xf>
    <xf numFmtId="38" fontId="4" fillId="0" borderId="6" xfId="2" quotePrefix="1" applyFont="1" applyBorder="1" applyAlignment="1">
      <alignment horizontal="right" vertical="center"/>
    </xf>
    <xf numFmtId="178" fontId="4" fillId="0" borderId="2" xfId="2" applyNumberFormat="1" applyFont="1" applyBorder="1" applyAlignment="1">
      <alignment horizontal="right" vertical="center"/>
    </xf>
    <xf numFmtId="0" fontId="4" fillId="0" borderId="20" xfId="1" applyFont="1" applyBorder="1" applyAlignment="1">
      <alignment horizontal="center" vertical="center"/>
    </xf>
    <xf numFmtId="0" fontId="4" fillId="0" borderId="19" xfId="1" applyFont="1" applyBorder="1" applyAlignment="1">
      <alignment horizontal="center" vertical="center"/>
    </xf>
    <xf numFmtId="0" fontId="4" fillId="0" borderId="18" xfId="1" applyFont="1" applyBorder="1" applyAlignment="1">
      <alignment horizontal="center" vertical="center"/>
    </xf>
    <xf numFmtId="38" fontId="4" fillId="0" borderId="28" xfId="2" applyFont="1" applyBorder="1" applyAlignment="1">
      <alignment horizontal="right" vertical="center"/>
    </xf>
    <xf numFmtId="38" fontId="4" fillId="0" borderId="24" xfId="2" applyFont="1" applyBorder="1" applyAlignment="1">
      <alignment horizontal="right" vertical="center"/>
    </xf>
    <xf numFmtId="0" fontId="4" fillId="0" borderId="10" xfId="1" applyFont="1" applyBorder="1" applyAlignment="1">
      <alignment horizontal="center" vertical="center"/>
    </xf>
    <xf numFmtId="0" fontId="4" fillId="2" borderId="2" xfId="1" applyFont="1" applyFill="1" applyBorder="1" applyAlignment="1">
      <alignment horizontal="left" vertical="center"/>
    </xf>
    <xf numFmtId="180" fontId="4" fillId="0" borderId="5" xfId="2" applyNumberFormat="1" applyFont="1" applyBorder="1" applyAlignment="1">
      <alignment horizontal="right" vertical="center"/>
    </xf>
    <xf numFmtId="180" fontId="4" fillId="0" borderId="8" xfId="2" applyNumberFormat="1" applyFont="1" applyBorder="1" applyAlignment="1">
      <alignment horizontal="right" vertical="center"/>
    </xf>
    <xf numFmtId="180" fontId="4" fillId="0" borderId="7" xfId="2" applyNumberFormat="1" applyFont="1" applyBorder="1" applyAlignment="1">
      <alignment horizontal="right" vertical="center"/>
    </xf>
    <xf numFmtId="180" fontId="4" fillId="0" borderId="4" xfId="2" applyNumberFormat="1" applyFont="1" applyBorder="1" applyAlignment="1">
      <alignment horizontal="right" vertical="center"/>
    </xf>
    <xf numFmtId="0" fontId="4" fillId="0" borderId="54" xfId="1" applyFont="1" applyBorder="1" applyAlignment="1">
      <alignment horizontal="distributed" vertical="center" indent="1"/>
    </xf>
    <xf numFmtId="0" fontId="4" fillId="0" borderId="2" xfId="1" applyFont="1" applyBorder="1" applyAlignment="1">
      <alignment horizontal="distributed" vertical="center" indent="1"/>
    </xf>
    <xf numFmtId="0" fontId="4" fillId="0" borderId="17" xfId="1" applyFont="1" applyBorder="1" applyAlignment="1">
      <alignment horizontal="distributed" vertical="center" indent="2"/>
    </xf>
    <xf numFmtId="0" fontId="4" fillId="0" borderId="20" xfId="1" applyFont="1" applyBorder="1" applyAlignment="1">
      <alignment horizontal="distributed" vertical="center" indent="2"/>
    </xf>
    <xf numFmtId="0" fontId="4" fillId="0" borderId="19" xfId="1" applyFont="1" applyBorder="1" applyAlignment="1">
      <alignment horizontal="distributed" vertical="center" indent="2"/>
    </xf>
    <xf numFmtId="0" fontId="4" fillId="0" borderId="16" xfId="1" applyFont="1" applyBorder="1" applyAlignment="1">
      <alignment horizontal="distributed" vertical="center" indent="2"/>
    </xf>
  </cellXfs>
  <cellStyles count="3">
    <cellStyle name="桁区切り 2" xfId="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0</xdr:col>
      <xdr:colOff>11207</xdr:colOff>
      <xdr:row>0</xdr:row>
      <xdr:rowOff>37540</xdr:rowOff>
    </xdr:from>
    <xdr:ext cx="45920025" cy="9171742"/>
    <xdr:sp macro="" textlink="">
      <xdr:nvSpPr>
        <xdr:cNvPr id="2" name="テキスト ボックス 1"/>
        <xdr:cNvSpPr txBox="1"/>
      </xdr:nvSpPr>
      <xdr:spPr>
        <a:xfrm>
          <a:off x="11207" y="37540"/>
          <a:ext cx="45920025" cy="9171742"/>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square" lIns="91440" tIns="45720" rIns="91440" bIns="45720" anchor="t">
          <a:spAutoFit/>
        </a:bodyPr>
        <a:lstStyle/>
        <a:p>
          <a:pPr>
            <a:lnSpc>
              <a:spcPts val="2300"/>
            </a:lnSpc>
          </a:pPr>
          <a:r>
            <a:rPr lang="en-US" altLang="ja-JP" sz="1200">
              <a:solidFill>
                <a:schemeClr val="tx1"/>
              </a:solidFill>
              <a:latin typeface="ＭＳ 明朝" panose="02020609040205080304" pitchFamily="17" charset="-128"/>
              <a:ea typeface="ＭＳ 明朝" panose="02020609040205080304" pitchFamily="17" charset="-128"/>
              <a:cs typeface="+mn-cs"/>
            </a:rPr>
            <a:t>(3)</a:t>
          </a:r>
          <a:r>
            <a:rPr lang="ja-JP" altLang="en-US" sz="1200">
              <a:solidFill>
                <a:schemeClr val="tx1"/>
              </a:solidFill>
              <a:latin typeface="ＭＳ 明朝" panose="02020609040205080304" pitchFamily="17" charset="-128"/>
              <a:ea typeface="ＭＳ 明朝" panose="02020609040205080304" pitchFamily="17" charset="-128"/>
              <a:cs typeface="+mn-cs"/>
            </a:rPr>
            <a:t>  総括事項　</a:t>
          </a:r>
          <a:endParaRPr lang="en-US" altLang="ja-JP" sz="1200">
            <a:solidFill>
              <a:schemeClr val="tx1"/>
            </a:solidFill>
            <a:latin typeface="ＭＳ 明朝" panose="02020609040205080304" pitchFamily="17" charset="-128"/>
            <a:ea typeface="ＭＳ 明朝" panose="02020609040205080304" pitchFamily="17" charset="-128"/>
            <a:cs typeface="+mn-cs"/>
          </a:endParaRPr>
        </a:p>
        <a:p>
          <a:pPr marL="457200" marR="0" lvl="1" indent="0" defTabSz="914400" eaLnBrk="1" fontAlgn="auto" latinLnBrk="0" hangingPunct="1">
            <a:lnSpc>
              <a:spcPts val="1800"/>
            </a:lnSpc>
            <a:spcBef>
              <a:spcPts val="0"/>
            </a:spcBef>
            <a:spcAft>
              <a:spcPts val="0"/>
            </a:spcAft>
            <a:buClrTx/>
            <a:buSzTx/>
            <a:buFontTx/>
            <a:buNone/>
          </a:pPr>
          <a:r>
            <a:rPr lang="ja-JP" altLang="en-US" sz="1200" baseline="0">
              <a:solidFill>
                <a:schemeClr val="tx1"/>
              </a:solidFill>
              <a:latin typeface="ＭＳ 明朝" panose="02020609040205080304" pitchFamily="17" charset="-128"/>
              <a:ea typeface="ＭＳ 明朝" panose="02020609040205080304" pitchFamily="17" charset="-128"/>
              <a:cs typeface="+mn-cs"/>
            </a:rPr>
            <a:t>　</a:t>
          </a:r>
          <a:r>
            <a:rPr lang="ja-JP" altLang="en-US" sz="1050" b="0" i="0" u="none" kern="0" spc="0" baseline="0">
              <a:ln>
                <a:noFill/>
              </a:ln>
              <a:solidFill>
                <a:srgbClr val="000000"/>
              </a:solidFill>
              <a:latin typeface="ＭＳ 明朝" panose="02020609040205080304" pitchFamily="17" charset="-128"/>
              <a:ea typeface="ＭＳ 明朝" panose="02020609040205080304" pitchFamily="17" charset="-128"/>
              <a:cs typeface="+mn-cs"/>
            </a:rPr>
            <a:t>人口減少や少子高齢化が急速に進展する中で、医療需要が大きく変化することが見込まれて</a:t>
          </a:r>
          <a:endParaRPr lang="en-US" altLang="ja-JP" sz="1050" b="0" i="0" u="none" kern="0" spc="0" baseline="0">
            <a:ln>
              <a:noFill/>
            </a:ln>
            <a:solidFill>
              <a:srgbClr val="000000"/>
            </a:solidFill>
            <a:latin typeface="ＭＳ 明朝" panose="02020609040205080304" pitchFamily="17" charset="-128"/>
            <a:ea typeface="ＭＳ 明朝" panose="02020609040205080304" pitchFamily="17" charset="-128"/>
            <a:cs typeface="+mn-cs"/>
          </a:endParaRPr>
        </a:p>
        <a:p>
          <a:pPr marL="457200" marR="0" lvl="1" indent="0" defTabSz="914400" eaLnBrk="1" fontAlgn="auto" latinLnBrk="0" hangingPunct="1">
            <a:lnSpc>
              <a:spcPts val="1800"/>
            </a:lnSpc>
            <a:spcBef>
              <a:spcPts val="0"/>
            </a:spcBef>
            <a:spcAft>
              <a:spcPts val="0"/>
            </a:spcAft>
            <a:buClrTx/>
            <a:buSzTx/>
            <a:buFontTx/>
            <a:buNone/>
          </a:pPr>
          <a:r>
            <a:rPr lang="ja-JP" altLang="en-US" sz="1050" b="0" i="0" u="none" kern="0" spc="0" baseline="0">
              <a:ln>
                <a:noFill/>
              </a:ln>
              <a:solidFill>
                <a:srgbClr val="000000"/>
              </a:solidFill>
              <a:latin typeface="ＭＳ 明朝" panose="02020609040205080304" pitchFamily="17" charset="-128"/>
              <a:ea typeface="ＭＳ 明朝" panose="02020609040205080304" pitchFamily="17" charset="-128"/>
              <a:cs typeface="+mn-cs"/>
            </a:rPr>
            <a:t>おり、地域ごとに適切な医療提供体制の再構築が必要となっていくなど、医療を取り巻く環境</a:t>
          </a:r>
          <a:endParaRPr lang="en-US" altLang="ja-JP" sz="1050" b="0" i="0" u="none" kern="0" spc="0" baseline="0">
            <a:ln>
              <a:noFill/>
            </a:ln>
            <a:solidFill>
              <a:srgbClr val="000000"/>
            </a:solidFill>
            <a:latin typeface="ＭＳ 明朝" panose="02020609040205080304" pitchFamily="17" charset="-128"/>
            <a:ea typeface="ＭＳ 明朝" panose="02020609040205080304" pitchFamily="17" charset="-128"/>
            <a:cs typeface="+mn-cs"/>
          </a:endParaRPr>
        </a:p>
        <a:p>
          <a:pPr marL="457200" marR="0" lvl="1" indent="0" defTabSz="914400" eaLnBrk="1" fontAlgn="auto" latinLnBrk="0" hangingPunct="1">
            <a:lnSpc>
              <a:spcPts val="1800"/>
            </a:lnSpc>
            <a:spcBef>
              <a:spcPts val="0"/>
            </a:spcBef>
            <a:spcAft>
              <a:spcPts val="0"/>
            </a:spcAft>
            <a:buClrTx/>
            <a:buSzTx/>
            <a:buFontTx/>
            <a:buNone/>
          </a:pPr>
          <a:r>
            <a:rPr lang="ja-JP" altLang="en-US" sz="1050" b="0" i="0" u="none" kern="0" spc="0" baseline="0">
              <a:ln>
                <a:noFill/>
              </a:ln>
              <a:solidFill>
                <a:srgbClr val="000000"/>
              </a:solidFill>
              <a:latin typeface="ＭＳ 明朝" panose="02020609040205080304" pitchFamily="17" charset="-128"/>
              <a:ea typeface="ＭＳ 明朝" panose="02020609040205080304" pitchFamily="17" charset="-128"/>
              <a:cs typeface="+mn-cs"/>
            </a:rPr>
            <a:t>は従来にも増して大きく変化しております。</a:t>
          </a:r>
        </a:p>
        <a:p>
          <a:pPr marL="457200" marR="0" lvl="1" indent="0" defTabSz="914400" eaLnBrk="1" fontAlgn="auto" latinLnBrk="0" hangingPunct="1">
            <a:lnSpc>
              <a:spcPts val="1800"/>
            </a:lnSpc>
            <a:spcBef>
              <a:spcPts val="0"/>
            </a:spcBef>
            <a:spcAft>
              <a:spcPts val="0"/>
            </a:spcAft>
            <a:buClrTx/>
            <a:buSzTx/>
            <a:buFontTx/>
            <a:buNone/>
          </a:pPr>
          <a:r>
            <a:rPr lang="ja-JP" altLang="en-US" sz="1050" b="0" i="0" u="none" kern="0" spc="0" baseline="0">
              <a:ln>
                <a:noFill/>
              </a:ln>
              <a:solidFill>
                <a:srgbClr val="000000"/>
              </a:solidFill>
              <a:latin typeface="ＭＳ 明朝" panose="02020609040205080304" pitchFamily="17" charset="-128"/>
              <a:ea typeface="ＭＳ 明朝" panose="02020609040205080304" pitchFamily="17" charset="-128"/>
              <a:cs typeface="+mn-cs"/>
            </a:rPr>
            <a:t>　このような環境の中、津島市民病院が地域において果たす役割は益々大きくなっていくもの</a:t>
          </a:r>
          <a:endParaRPr lang="en-US" altLang="ja-JP" sz="1050" b="0" i="0" u="none" kern="0" spc="0" baseline="0">
            <a:ln>
              <a:noFill/>
            </a:ln>
            <a:solidFill>
              <a:srgbClr val="000000"/>
            </a:solidFill>
            <a:latin typeface="ＭＳ 明朝" panose="02020609040205080304" pitchFamily="17" charset="-128"/>
            <a:ea typeface="ＭＳ 明朝" panose="02020609040205080304" pitchFamily="17" charset="-128"/>
            <a:cs typeface="+mn-cs"/>
          </a:endParaRPr>
        </a:p>
        <a:p>
          <a:pPr marL="457200" marR="0" lvl="1" indent="0" defTabSz="914400" eaLnBrk="1" fontAlgn="auto" latinLnBrk="0" hangingPunct="1">
            <a:lnSpc>
              <a:spcPts val="1800"/>
            </a:lnSpc>
            <a:spcBef>
              <a:spcPts val="0"/>
            </a:spcBef>
            <a:spcAft>
              <a:spcPts val="0"/>
            </a:spcAft>
            <a:buClrTx/>
            <a:buSzTx/>
            <a:buFontTx/>
            <a:buNone/>
          </a:pPr>
          <a:r>
            <a:rPr lang="ja-JP" altLang="en-US" sz="1050" b="0" i="0" u="none" kern="0" spc="0" baseline="0">
              <a:ln>
                <a:noFill/>
              </a:ln>
              <a:solidFill>
                <a:srgbClr val="000000"/>
              </a:solidFill>
              <a:latin typeface="ＭＳ 明朝" panose="02020609040205080304" pitchFamily="17" charset="-128"/>
              <a:ea typeface="ＭＳ 明朝" panose="02020609040205080304" pitchFamily="17" charset="-128"/>
              <a:cs typeface="+mn-cs"/>
            </a:rPr>
            <a:t>と思われます。地域医療の核となる医療機関として、医療の質の向上に努めるとともに、地域</a:t>
          </a:r>
          <a:endParaRPr lang="en-US" altLang="ja-JP" sz="1050" b="0" i="0" u="none" kern="0" spc="0" baseline="0">
            <a:ln>
              <a:noFill/>
            </a:ln>
            <a:solidFill>
              <a:srgbClr val="000000"/>
            </a:solidFill>
            <a:latin typeface="ＭＳ 明朝" panose="02020609040205080304" pitchFamily="17" charset="-128"/>
            <a:ea typeface="ＭＳ 明朝" panose="02020609040205080304" pitchFamily="17" charset="-128"/>
            <a:cs typeface="+mn-cs"/>
          </a:endParaRPr>
        </a:p>
        <a:p>
          <a:pPr marL="457200" marR="0" lvl="1" indent="0" defTabSz="914400" eaLnBrk="1" fontAlgn="auto" latinLnBrk="0" hangingPunct="1">
            <a:lnSpc>
              <a:spcPts val="1800"/>
            </a:lnSpc>
            <a:spcBef>
              <a:spcPts val="0"/>
            </a:spcBef>
            <a:spcAft>
              <a:spcPts val="0"/>
            </a:spcAft>
            <a:buClrTx/>
            <a:buSzTx/>
            <a:buFontTx/>
            <a:buNone/>
          </a:pPr>
          <a:r>
            <a:rPr lang="ja-JP" altLang="en-US" sz="1050" b="0" i="0" u="none" kern="0" spc="0" baseline="0">
              <a:ln>
                <a:noFill/>
              </a:ln>
              <a:solidFill>
                <a:srgbClr val="000000"/>
              </a:solidFill>
              <a:latin typeface="ＭＳ 明朝" panose="02020609040205080304" pitchFamily="17" charset="-128"/>
              <a:ea typeface="ＭＳ 明朝" panose="02020609040205080304" pitchFamily="17" charset="-128"/>
              <a:cs typeface="+mn-cs"/>
            </a:rPr>
            <a:t>住民に安心・信頼される病院づくりに努めております。</a:t>
          </a:r>
        </a:p>
        <a:p>
          <a:pPr marL="457200" marR="0" lvl="1" indent="0" defTabSz="914400" eaLnBrk="1" fontAlgn="auto" latinLnBrk="0" hangingPunct="1">
            <a:lnSpc>
              <a:spcPts val="1800"/>
            </a:lnSpc>
            <a:spcBef>
              <a:spcPts val="0"/>
            </a:spcBef>
            <a:spcAft>
              <a:spcPts val="0"/>
            </a:spcAft>
            <a:buClrTx/>
            <a:buSzTx/>
            <a:buFontTx/>
            <a:buNone/>
          </a:pPr>
          <a:r>
            <a:rPr lang="ja-JP" altLang="en-US" sz="1050" b="0" i="0" u="none" kern="0" spc="0" baseline="0">
              <a:ln>
                <a:noFill/>
              </a:ln>
              <a:solidFill>
                <a:srgbClr val="000000"/>
              </a:solidFill>
              <a:latin typeface="ＭＳ 明朝" panose="02020609040205080304" pitchFamily="17" charset="-128"/>
              <a:ea typeface="ＭＳ 明朝" panose="02020609040205080304" pitchFamily="17" charset="-128"/>
              <a:cs typeface="+mn-cs"/>
            </a:rPr>
            <a:t>　令和元年度は、「２年連続の経常収支黒字化」、「改元による節目」などを背景として、新</a:t>
          </a:r>
          <a:endParaRPr lang="en-US" altLang="ja-JP" sz="1050" b="0" i="0" u="none" kern="0" spc="0" baseline="0">
            <a:ln>
              <a:noFill/>
            </a:ln>
            <a:solidFill>
              <a:srgbClr val="000000"/>
            </a:solidFill>
            <a:latin typeface="ＭＳ 明朝" panose="02020609040205080304" pitchFamily="17" charset="-128"/>
            <a:ea typeface="ＭＳ 明朝" panose="02020609040205080304" pitchFamily="17" charset="-128"/>
            <a:cs typeface="+mn-cs"/>
          </a:endParaRPr>
        </a:p>
        <a:p>
          <a:pPr marL="457200" marR="0" lvl="1" indent="0" defTabSz="914400" eaLnBrk="1" fontAlgn="auto" latinLnBrk="0" hangingPunct="1">
            <a:lnSpc>
              <a:spcPts val="1800"/>
            </a:lnSpc>
            <a:spcBef>
              <a:spcPts val="0"/>
            </a:spcBef>
            <a:spcAft>
              <a:spcPts val="0"/>
            </a:spcAft>
            <a:buClrTx/>
            <a:buSzTx/>
            <a:buFontTx/>
            <a:buNone/>
          </a:pPr>
          <a:r>
            <a:rPr lang="ja-JP" altLang="en-US" sz="1050" b="0" i="0" u="none" kern="0" spc="0" baseline="0">
              <a:ln>
                <a:noFill/>
              </a:ln>
              <a:solidFill>
                <a:srgbClr val="000000"/>
              </a:solidFill>
              <a:latin typeface="ＭＳ 明朝" panose="02020609040205080304" pitchFamily="17" charset="-128"/>
              <a:ea typeface="ＭＳ 明朝" panose="02020609040205080304" pitchFamily="17" charset="-128"/>
              <a:cs typeface="+mn-cs"/>
            </a:rPr>
            <a:t>たな気持ちで更なる飛躍に向けてスタートしました。</a:t>
          </a:r>
        </a:p>
        <a:p>
          <a:pPr marL="457200" marR="0" lvl="1" indent="0" defTabSz="914400" eaLnBrk="1" fontAlgn="auto" latinLnBrk="0" hangingPunct="1">
            <a:lnSpc>
              <a:spcPts val="1800"/>
            </a:lnSpc>
            <a:spcBef>
              <a:spcPts val="0"/>
            </a:spcBef>
            <a:spcAft>
              <a:spcPts val="0"/>
            </a:spcAft>
            <a:buClrTx/>
            <a:buSzTx/>
            <a:buFontTx/>
            <a:buNone/>
          </a:pPr>
          <a:r>
            <a:rPr lang="ja-JP" altLang="en-US" sz="1050" b="0" i="0" u="none" kern="0" spc="0" baseline="0">
              <a:ln>
                <a:noFill/>
              </a:ln>
              <a:solidFill>
                <a:srgbClr val="000000"/>
              </a:solidFill>
              <a:latin typeface="ＭＳ 明朝" panose="02020609040205080304" pitchFamily="17" charset="-128"/>
              <a:ea typeface="ＭＳ 明朝" panose="02020609040205080304" pitchFamily="17" charset="-128"/>
              <a:cs typeface="+mn-cs"/>
            </a:rPr>
            <a:t>　しかし、年度当初から小児科常勤医師が減少し、７月には不在となってしまいました。この</a:t>
          </a:r>
          <a:endParaRPr lang="en-US" altLang="ja-JP" sz="1050" b="0" i="0" u="none" kern="0" spc="0" baseline="0">
            <a:ln>
              <a:noFill/>
            </a:ln>
            <a:solidFill>
              <a:srgbClr val="000000"/>
            </a:solidFill>
            <a:latin typeface="ＭＳ 明朝" panose="02020609040205080304" pitchFamily="17" charset="-128"/>
            <a:ea typeface="ＭＳ 明朝" panose="02020609040205080304" pitchFamily="17" charset="-128"/>
            <a:cs typeface="+mn-cs"/>
          </a:endParaRPr>
        </a:p>
        <a:p>
          <a:pPr marL="457200" marR="0" lvl="1" indent="0" defTabSz="914400" eaLnBrk="1" fontAlgn="auto" latinLnBrk="0" hangingPunct="1">
            <a:lnSpc>
              <a:spcPts val="1800"/>
            </a:lnSpc>
            <a:spcBef>
              <a:spcPts val="0"/>
            </a:spcBef>
            <a:spcAft>
              <a:spcPts val="0"/>
            </a:spcAft>
            <a:buClrTx/>
            <a:buSzTx/>
            <a:buFontTx/>
            <a:buNone/>
          </a:pPr>
          <a:r>
            <a:rPr lang="ja-JP" altLang="en-US" sz="1050" b="0" i="0" u="none" kern="0" spc="0" baseline="0">
              <a:ln>
                <a:noFill/>
              </a:ln>
              <a:solidFill>
                <a:srgbClr val="000000"/>
              </a:solidFill>
              <a:latin typeface="ＭＳ 明朝" panose="02020609040205080304" pitchFamily="17" charset="-128"/>
              <a:ea typeface="ＭＳ 明朝" panose="02020609040205080304" pitchFamily="17" charset="-128"/>
              <a:cs typeface="+mn-cs"/>
            </a:rPr>
            <a:t>ことに伴い、「小児科の入院診療の休止（４月～）」、「小児科の時間外診療受入れの休止</a:t>
          </a:r>
          <a:endParaRPr lang="en-US" altLang="ja-JP" sz="1050" b="0" i="0" u="none" kern="0" spc="0" baseline="0">
            <a:ln>
              <a:noFill/>
            </a:ln>
            <a:solidFill>
              <a:srgbClr val="000000"/>
            </a:solidFill>
            <a:latin typeface="ＭＳ 明朝" panose="02020609040205080304" pitchFamily="17" charset="-128"/>
            <a:ea typeface="ＭＳ 明朝" panose="02020609040205080304" pitchFamily="17" charset="-128"/>
            <a:cs typeface="+mn-cs"/>
          </a:endParaRPr>
        </a:p>
        <a:p>
          <a:pPr marL="457200" marR="0" lvl="1" indent="0" defTabSz="914400" eaLnBrk="1" fontAlgn="auto" latinLnBrk="0" hangingPunct="1">
            <a:lnSpc>
              <a:spcPts val="1800"/>
            </a:lnSpc>
            <a:spcBef>
              <a:spcPts val="0"/>
            </a:spcBef>
            <a:spcAft>
              <a:spcPts val="0"/>
            </a:spcAft>
            <a:buClrTx/>
            <a:buSzTx/>
            <a:buFontTx/>
            <a:buNone/>
          </a:pPr>
          <a:r>
            <a:rPr lang="ja-JP" altLang="en-US" sz="1050" b="0" i="0" u="none" kern="0" spc="0" baseline="0">
              <a:ln>
                <a:noFill/>
              </a:ln>
              <a:solidFill>
                <a:srgbClr val="000000"/>
              </a:solidFill>
              <a:latin typeface="ＭＳ 明朝" panose="02020609040205080304" pitchFamily="17" charset="-128"/>
              <a:ea typeface="ＭＳ 明朝" panose="02020609040205080304" pitchFamily="17" charset="-128"/>
              <a:cs typeface="+mn-cs"/>
            </a:rPr>
            <a:t>（４月～）」、「産婦人科における分娩の休止（９月～）」というように、診療制限をせざる</a:t>
          </a:r>
          <a:endParaRPr lang="en-US" altLang="ja-JP" sz="1050" b="0" i="0" u="none" kern="0" spc="0" baseline="0">
            <a:ln>
              <a:noFill/>
            </a:ln>
            <a:solidFill>
              <a:srgbClr val="000000"/>
            </a:solidFill>
            <a:latin typeface="ＭＳ 明朝" panose="02020609040205080304" pitchFamily="17" charset="-128"/>
            <a:ea typeface="ＭＳ 明朝" panose="02020609040205080304" pitchFamily="17" charset="-128"/>
            <a:cs typeface="+mn-cs"/>
          </a:endParaRPr>
        </a:p>
        <a:p>
          <a:pPr marL="457200" marR="0" lvl="1" indent="0" defTabSz="914400" eaLnBrk="1" fontAlgn="auto" latinLnBrk="0" hangingPunct="1">
            <a:lnSpc>
              <a:spcPts val="1800"/>
            </a:lnSpc>
            <a:spcBef>
              <a:spcPts val="0"/>
            </a:spcBef>
            <a:spcAft>
              <a:spcPts val="0"/>
            </a:spcAft>
            <a:buClrTx/>
            <a:buSzTx/>
            <a:buFontTx/>
            <a:buNone/>
          </a:pPr>
          <a:r>
            <a:rPr lang="ja-JP" altLang="en-US" sz="1050" b="0" i="0" u="none" kern="0" spc="0" baseline="0">
              <a:ln>
                <a:noFill/>
              </a:ln>
              <a:solidFill>
                <a:srgbClr val="000000"/>
              </a:solidFill>
              <a:latin typeface="ＭＳ 明朝" panose="02020609040205080304" pitchFamily="17" charset="-128"/>
              <a:ea typeface="ＭＳ 明朝" panose="02020609040205080304" pitchFamily="17" charset="-128"/>
              <a:cs typeface="+mn-cs"/>
            </a:rPr>
            <a:t>を得ませんでした。</a:t>
          </a:r>
        </a:p>
        <a:p>
          <a:pPr marL="457200" marR="0" lvl="1" indent="0" defTabSz="914400" eaLnBrk="1" fontAlgn="auto" latinLnBrk="0" hangingPunct="1">
            <a:lnSpc>
              <a:spcPts val="1800"/>
            </a:lnSpc>
            <a:spcBef>
              <a:spcPts val="0"/>
            </a:spcBef>
            <a:spcAft>
              <a:spcPts val="0"/>
            </a:spcAft>
            <a:buClrTx/>
            <a:buSzTx/>
            <a:buFontTx/>
            <a:buNone/>
          </a:pPr>
          <a:r>
            <a:rPr lang="ja-JP" altLang="en-US" sz="1050" b="0" i="0" u="none" kern="0" spc="0" baseline="0">
              <a:ln>
                <a:noFill/>
              </a:ln>
              <a:solidFill>
                <a:srgbClr val="000000"/>
              </a:solidFill>
              <a:latin typeface="ＭＳ 明朝" panose="02020609040205080304" pitchFamily="17" charset="-128"/>
              <a:ea typeface="ＭＳ 明朝" panose="02020609040205080304" pitchFamily="17" charset="-128"/>
              <a:cs typeface="+mn-cs"/>
            </a:rPr>
            <a:t>　また、９月</a:t>
          </a:r>
          <a:r>
            <a:rPr lang="en-US" altLang="ja-JP" sz="1050" b="0" i="0" u="none" kern="0" spc="0" baseline="0">
              <a:ln>
                <a:noFill/>
              </a:ln>
              <a:solidFill>
                <a:srgbClr val="000000"/>
              </a:solidFill>
              <a:latin typeface="ＭＳ 明朝" panose="02020609040205080304" pitchFamily="17" charset="-128"/>
              <a:ea typeface="ＭＳ 明朝" panose="02020609040205080304" pitchFamily="17" charset="-128"/>
              <a:cs typeface="+mn-cs"/>
            </a:rPr>
            <a:t>26</a:t>
          </a:r>
          <a:r>
            <a:rPr lang="ja-JP" altLang="en-US" sz="1050" b="0" i="0" u="none" kern="0" spc="0" baseline="0">
              <a:ln>
                <a:noFill/>
              </a:ln>
              <a:solidFill>
                <a:srgbClr val="000000"/>
              </a:solidFill>
              <a:latin typeface="ＭＳ 明朝" panose="02020609040205080304" pitchFamily="17" charset="-128"/>
              <a:ea typeface="ＭＳ 明朝" panose="02020609040205080304" pitchFamily="17" charset="-128"/>
              <a:cs typeface="+mn-cs"/>
            </a:rPr>
            <a:t>日に厚生労働省が「再編・統合」の検討が必要と判断した</a:t>
          </a:r>
          <a:r>
            <a:rPr lang="en-US" altLang="ja-JP" sz="1050" b="0" i="0" u="none" kern="0" spc="0" baseline="0">
              <a:ln>
                <a:noFill/>
              </a:ln>
              <a:solidFill>
                <a:srgbClr val="000000"/>
              </a:solidFill>
              <a:latin typeface="ＭＳ 明朝" panose="02020609040205080304" pitchFamily="17" charset="-128"/>
              <a:ea typeface="ＭＳ 明朝" panose="02020609040205080304" pitchFamily="17" charset="-128"/>
              <a:cs typeface="+mn-cs"/>
            </a:rPr>
            <a:t>424</a:t>
          </a:r>
          <a:r>
            <a:rPr lang="ja-JP" altLang="en-US" sz="1050" b="0" i="0" u="none" kern="0" spc="0" baseline="0">
              <a:ln>
                <a:noFill/>
              </a:ln>
              <a:solidFill>
                <a:srgbClr val="000000"/>
              </a:solidFill>
              <a:latin typeface="ＭＳ 明朝" panose="02020609040205080304" pitchFamily="17" charset="-128"/>
              <a:ea typeface="ＭＳ 明朝" panose="02020609040205080304" pitchFamily="17" charset="-128"/>
              <a:cs typeface="+mn-cs"/>
            </a:rPr>
            <a:t>の公立・公的病院</a:t>
          </a:r>
          <a:endParaRPr lang="en-US" altLang="ja-JP" sz="1050" b="0" i="0" u="none" kern="0" spc="0" baseline="0">
            <a:ln>
              <a:noFill/>
            </a:ln>
            <a:solidFill>
              <a:srgbClr val="000000"/>
            </a:solidFill>
            <a:latin typeface="ＭＳ 明朝" panose="02020609040205080304" pitchFamily="17" charset="-128"/>
            <a:ea typeface="ＭＳ 明朝" panose="02020609040205080304" pitchFamily="17" charset="-128"/>
            <a:cs typeface="+mn-cs"/>
          </a:endParaRPr>
        </a:p>
        <a:p>
          <a:pPr marL="457200" marR="0" lvl="1" indent="0" defTabSz="914400" eaLnBrk="1" fontAlgn="auto" latinLnBrk="0" hangingPunct="1">
            <a:lnSpc>
              <a:spcPts val="1800"/>
            </a:lnSpc>
            <a:spcBef>
              <a:spcPts val="0"/>
            </a:spcBef>
            <a:spcAft>
              <a:spcPts val="0"/>
            </a:spcAft>
            <a:buClrTx/>
            <a:buSzTx/>
            <a:buFontTx/>
            <a:buNone/>
          </a:pPr>
          <a:r>
            <a:rPr lang="ja-JP" altLang="en-US" sz="1050" b="0" i="0" u="none" kern="0" spc="0" baseline="0">
              <a:ln>
                <a:noFill/>
              </a:ln>
              <a:solidFill>
                <a:srgbClr val="000000"/>
              </a:solidFill>
              <a:latin typeface="ＭＳ 明朝" panose="02020609040205080304" pitchFamily="17" charset="-128"/>
              <a:ea typeface="ＭＳ 明朝" panose="02020609040205080304" pitchFamily="17" charset="-128"/>
              <a:cs typeface="+mn-cs"/>
            </a:rPr>
            <a:t>名を公表し、津島市民病院もその一つとされました。このことによる影響（風評被害）もあっ</a:t>
          </a:r>
          <a:endParaRPr lang="en-US" altLang="ja-JP" sz="1050" b="0" i="0" u="none" kern="0" spc="0" baseline="0">
            <a:ln>
              <a:noFill/>
            </a:ln>
            <a:solidFill>
              <a:srgbClr val="000000"/>
            </a:solidFill>
            <a:latin typeface="ＭＳ 明朝" panose="02020609040205080304" pitchFamily="17" charset="-128"/>
            <a:ea typeface="ＭＳ 明朝" panose="02020609040205080304" pitchFamily="17" charset="-128"/>
            <a:cs typeface="+mn-cs"/>
          </a:endParaRPr>
        </a:p>
        <a:p>
          <a:pPr marL="457200" marR="0" lvl="1" indent="0" defTabSz="914400" eaLnBrk="1" fontAlgn="auto" latinLnBrk="0" hangingPunct="1">
            <a:lnSpc>
              <a:spcPts val="1800"/>
            </a:lnSpc>
            <a:spcBef>
              <a:spcPts val="0"/>
            </a:spcBef>
            <a:spcAft>
              <a:spcPts val="0"/>
            </a:spcAft>
            <a:buClrTx/>
            <a:buSzTx/>
            <a:buFontTx/>
            <a:buNone/>
          </a:pPr>
          <a:r>
            <a:rPr lang="ja-JP" altLang="en-US" sz="1050" b="0" i="0" u="none" kern="0" spc="0" baseline="0">
              <a:ln>
                <a:noFill/>
              </a:ln>
              <a:solidFill>
                <a:srgbClr val="000000"/>
              </a:solidFill>
              <a:latin typeface="ＭＳ 明朝" panose="02020609040205080304" pitchFamily="17" charset="-128"/>
              <a:ea typeface="ＭＳ 明朝" panose="02020609040205080304" pitchFamily="17" charset="-128"/>
              <a:cs typeface="+mn-cs"/>
            </a:rPr>
            <a:t>てか</a:t>
          </a:r>
          <a:r>
            <a:rPr lang="en-US" altLang="ja-JP" sz="1050" b="0" i="0" u="none" kern="0" spc="0" baseline="0">
              <a:ln>
                <a:noFill/>
              </a:ln>
              <a:solidFill>
                <a:srgbClr val="000000"/>
              </a:solidFill>
              <a:latin typeface="ＭＳ 明朝" panose="02020609040205080304" pitchFamily="17" charset="-128"/>
              <a:ea typeface="ＭＳ 明朝" panose="02020609040205080304" pitchFamily="17" charset="-128"/>
              <a:cs typeface="+mn-cs"/>
            </a:rPr>
            <a:t>10</a:t>
          </a:r>
          <a:r>
            <a:rPr lang="ja-JP" altLang="en-US" sz="1050" b="0" i="0" u="none" kern="0" spc="0" baseline="0">
              <a:ln>
                <a:noFill/>
              </a:ln>
              <a:solidFill>
                <a:srgbClr val="000000"/>
              </a:solidFill>
              <a:latin typeface="ＭＳ 明朝" panose="02020609040205080304" pitchFamily="17" charset="-128"/>
              <a:ea typeface="ＭＳ 明朝" panose="02020609040205080304" pitchFamily="17" charset="-128"/>
              <a:cs typeface="+mn-cs"/>
            </a:rPr>
            <a:t>月以降、病床稼働率が落ち込みました。</a:t>
          </a:r>
        </a:p>
        <a:p>
          <a:pPr marL="457200" marR="0" lvl="1" indent="0" defTabSz="914400" eaLnBrk="1" fontAlgn="auto" latinLnBrk="0" hangingPunct="1">
            <a:lnSpc>
              <a:spcPts val="1800"/>
            </a:lnSpc>
            <a:spcBef>
              <a:spcPts val="0"/>
            </a:spcBef>
            <a:spcAft>
              <a:spcPts val="0"/>
            </a:spcAft>
            <a:buClrTx/>
            <a:buSzTx/>
            <a:buFontTx/>
            <a:buNone/>
          </a:pPr>
          <a:r>
            <a:rPr lang="ja-JP" altLang="en-US" sz="1050" b="0" i="0" u="none" kern="0" spc="0" baseline="0">
              <a:ln>
                <a:noFill/>
              </a:ln>
              <a:solidFill>
                <a:srgbClr val="000000"/>
              </a:solidFill>
              <a:latin typeface="ＭＳ 明朝" panose="02020609040205080304" pitchFamily="17" charset="-128"/>
              <a:ea typeface="ＭＳ 明朝" panose="02020609040205080304" pitchFamily="17" charset="-128"/>
              <a:cs typeface="+mn-cs"/>
            </a:rPr>
            <a:t>　こうした数々の逆風の中、地域からの信頼を高めるために「患者・家族の利便性の向上」に</a:t>
          </a:r>
          <a:endParaRPr lang="en-US" altLang="ja-JP" sz="1050" b="0" i="0" u="none" kern="0" spc="0" baseline="0">
            <a:ln>
              <a:noFill/>
            </a:ln>
            <a:solidFill>
              <a:srgbClr val="000000"/>
            </a:solidFill>
            <a:latin typeface="ＭＳ 明朝" panose="02020609040205080304" pitchFamily="17" charset="-128"/>
            <a:ea typeface="ＭＳ 明朝" panose="02020609040205080304" pitchFamily="17" charset="-128"/>
            <a:cs typeface="+mn-cs"/>
          </a:endParaRPr>
        </a:p>
        <a:p>
          <a:pPr marL="457200" marR="0" lvl="1" indent="0" defTabSz="914400" eaLnBrk="1" fontAlgn="auto" latinLnBrk="0" hangingPunct="1">
            <a:lnSpc>
              <a:spcPts val="1800"/>
            </a:lnSpc>
            <a:spcBef>
              <a:spcPts val="0"/>
            </a:spcBef>
            <a:spcAft>
              <a:spcPts val="0"/>
            </a:spcAft>
            <a:buClrTx/>
            <a:buSzTx/>
            <a:buFontTx/>
            <a:buNone/>
          </a:pPr>
          <a:r>
            <a:rPr lang="ja-JP" altLang="en-US" sz="1050" b="0" i="0" u="none" kern="0" spc="0" baseline="0">
              <a:ln>
                <a:noFill/>
              </a:ln>
              <a:solidFill>
                <a:srgbClr val="000000"/>
              </a:solidFill>
              <a:latin typeface="ＭＳ 明朝" panose="02020609040205080304" pitchFamily="17" charset="-128"/>
              <a:ea typeface="ＭＳ 明朝" panose="02020609040205080304" pitchFamily="17" charset="-128"/>
              <a:cs typeface="+mn-cs"/>
            </a:rPr>
            <a:t>力を入れました。６月には外来の診察終了後に計算窓口で番号札をお渡しして、診療費の計算</a:t>
          </a:r>
          <a:endParaRPr lang="en-US" altLang="ja-JP" sz="1050" b="0" i="0" u="none" kern="0" spc="0" baseline="0">
            <a:ln>
              <a:noFill/>
            </a:ln>
            <a:solidFill>
              <a:srgbClr val="000000"/>
            </a:solidFill>
            <a:latin typeface="ＭＳ 明朝" panose="02020609040205080304" pitchFamily="17" charset="-128"/>
            <a:ea typeface="ＭＳ 明朝" panose="02020609040205080304" pitchFamily="17" charset="-128"/>
            <a:cs typeface="+mn-cs"/>
          </a:endParaRPr>
        </a:p>
        <a:p>
          <a:pPr marL="457200" marR="0" lvl="1" indent="0" defTabSz="914400" eaLnBrk="1" fontAlgn="auto" latinLnBrk="0" hangingPunct="1">
            <a:lnSpc>
              <a:spcPts val="1800"/>
            </a:lnSpc>
            <a:spcBef>
              <a:spcPts val="0"/>
            </a:spcBef>
            <a:spcAft>
              <a:spcPts val="0"/>
            </a:spcAft>
            <a:buClrTx/>
            <a:buSzTx/>
            <a:buFontTx/>
            <a:buNone/>
          </a:pPr>
          <a:r>
            <a:rPr lang="ja-JP" altLang="en-US" sz="1050" b="0" i="0" u="none" kern="0" spc="0" baseline="0">
              <a:ln>
                <a:noFill/>
              </a:ln>
              <a:solidFill>
                <a:srgbClr val="000000"/>
              </a:solidFill>
              <a:latin typeface="ＭＳ 明朝" panose="02020609040205080304" pitchFamily="17" charset="-128"/>
              <a:ea typeface="ＭＳ 明朝" panose="02020609040205080304" pitchFamily="17" charset="-128"/>
              <a:cs typeface="+mn-cs"/>
            </a:rPr>
            <a:t>が終了したことをモニターで案内することを始めました。７月には院内の売店をコンビニエン</a:t>
          </a:r>
          <a:endParaRPr lang="en-US" altLang="ja-JP" sz="1050" b="0" i="0" u="none" kern="0" spc="0" baseline="0">
            <a:ln>
              <a:noFill/>
            </a:ln>
            <a:solidFill>
              <a:srgbClr val="000000"/>
            </a:solidFill>
            <a:latin typeface="ＭＳ 明朝" panose="02020609040205080304" pitchFamily="17" charset="-128"/>
            <a:ea typeface="ＭＳ 明朝" panose="02020609040205080304" pitchFamily="17" charset="-128"/>
            <a:cs typeface="+mn-cs"/>
          </a:endParaRPr>
        </a:p>
        <a:p>
          <a:pPr marL="457200" marR="0" lvl="1" indent="0" defTabSz="914400" eaLnBrk="1" fontAlgn="auto" latinLnBrk="0" hangingPunct="1">
            <a:lnSpc>
              <a:spcPts val="1800"/>
            </a:lnSpc>
            <a:spcBef>
              <a:spcPts val="0"/>
            </a:spcBef>
            <a:spcAft>
              <a:spcPts val="0"/>
            </a:spcAft>
            <a:buClrTx/>
            <a:buSzTx/>
            <a:buFontTx/>
            <a:buNone/>
          </a:pPr>
          <a:r>
            <a:rPr lang="ja-JP" altLang="en-US" sz="1050" b="0" i="0" u="none" kern="0" spc="0" baseline="0">
              <a:ln>
                <a:noFill/>
              </a:ln>
              <a:solidFill>
                <a:srgbClr val="000000"/>
              </a:solidFill>
              <a:latin typeface="ＭＳ 明朝" panose="02020609040205080304" pitchFamily="17" charset="-128"/>
              <a:ea typeface="ＭＳ 明朝" panose="02020609040205080304" pitchFamily="17" charset="-128"/>
              <a:cs typeface="+mn-cs"/>
            </a:rPr>
            <a:t>スストア化してキャッシュレス決済やホットスナックなどの販売を始めました。</a:t>
          </a:r>
          <a:r>
            <a:rPr lang="en-US" altLang="ja-JP" sz="1050" b="0" i="0" u="none" kern="0" spc="0" baseline="0">
              <a:ln>
                <a:noFill/>
              </a:ln>
              <a:solidFill>
                <a:srgbClr val="000000"/>
              </a:solidFill>
              <a:latin typeface="ＭＳ 明朝" panose="02020609040205080304" pitchFamily="17" charset="-128"/>
              <a:ea typeface="ＭＳ 明朝" panose="02020609040205080304" pitchFamily="17" charset="-128"/>
              <a:cs typeface="+mn-cs"/>
            </a:rPr>
            <a:t>11</a:t>
          </a:r>
          <a:r>
            <a:rPr lang="ja-JP" altLang="en-US" sz="1050" b="0" i="0" u="none" kern="0" spc="0" baseline="0">
              <a:ln>
                <a:noFill/>
              </a:ln>
              <a:solidFill>
                <a:srgbClr val="000000"/>
              </a:solidFill>
              <a:latin typeface="ＭＳ 明朝" panose="02020609040205080304" pitchFamily="17" charset="-128"/>
              <a:ea typeface="ＭＳ 明朝" panose="02020609040205080304" pitchFamily="17" charset="-128"/>
              <a:cs typeface="+mn-cs"/>
            </a:rPr>
            <a:t>月には自動</a:t>
          </a:r>
          <a:endParaRPr lang="en-US" altLang="ja-JP" sz="1050" b="0" i="0" u="none" kern="0" spc="0" baseline="0">
            <a:ln>
              <a:noFill/>
            </a:ln>
            <a:solidFill>
              <a:srgbClr val="000000"/>
            </a:solidFill>
            <a:latin typeface="ＭＳ 明朝" panose="02020609040205080304" pitchFamily="17" charset="-128"/>
            <a:ea typeface="ＭＳ 明朝" panose="02020609040205080304" pitchFamily="17" charset="-128"/>
            <a:cs typeface="+mn-cs"/>
          </a:endParaRPr>
        </a:p>
        <a:p>
          <a:pPr marL="457200" marR="0" lvl="1" indent="0" defTabSz="914400" eaLnBrk="1" fontAlgn="auto" latinLnBrk="0" hangingPunct="1">
            <a:lnSpc>
              <a:spcPts val="1800"/>
            </a:lnSpc>
            <a:spcBef>
              <a:spcPts val="0"/>
            </a:spcBef>
            <a:spcAft>
              <a:spcPts val="0"/>
            </a:spcAft>
            <a:buClrTx/>
            <a:buSzTx/>
            <a:buFontTx/>
            <a:buNone/>
          </a:pPr>
          <a:r>
            <a:rPr lang="ja-JP" altLang="en-US" sz="1050" b="0" i="0" u="none" kern="0" spc="0" baseline="0">
              <a:ln>
                <a:noFill/>
              </a:ln>
              <a:solidFill>
                <a:srgbClr val="000000"/>
              </a:solidFill>
              <a:latin typeface="ＭＳ 明朝" panose="02020609040205080304" pitchFamily="17" charset="-128"/>
              <a:ea typeface="ＭＳ 明朝" panose="02020609040205080304" pitchFamily="17" charset="-128"/>
              <a:cs typeface="+mn-cs"/>
            </a:rPr>
            <a:t>精算機に、２月には内科外来受付に、それぞれ誘導用のポールを設置し、自動精算機及び内科</a:t>
          </a:r>
          <a:endParaRPr lang="en-US" altLang="ja-JP" sz="1050" b="0" i="0" u="none" kern="0" spc="0" baseline="0">
            <a:ln>
              <a:noFill/>
            </a:ln>
            <a:solidFill>
              <a:srgbClr val="000000"/>
            </a:solidFill>
            <a:latin typeface="ＭＳ 明朝" panose="02020609040205080304" pitchFamily="17" charset="-128"/>
            <a:ea typeface="ＭＳ 明朝" panose="02020609040205080304" pitchFamily="17" charset="-128"/>
            <a:cs typeface="+mn-cs"/>
          </a:endParaRPr>
        </a:p>
        <a:p>
          <a:pPr marL="457200" marR="0" lvl="1" indent="0" defTabSz="914400" eaLnBrk="1" fontAlgn="auto" latinLnBrk="0" hangingPunct="1">
            <a:lnSpc>
              <a:spcPts val="1800"/>
            </a:lnSpc>
            <a:spcBef>
              <a:spcPts val="0"/>
            </a:spcBef>
            <a:spcAft>
              <a:spcPts val="0"/>
            </a:spcAft>
            <a:buClrTx/>
            <a:buSzTx/>
            <a:buFontTx/>
            <a:buNone/>
          </a:pPr>
          <a:r>
            <a:rPr lang="ja-JP" altLang="en-US" sz="1050" b="0" i="0" u="none" kern="0" spc="0" baseline="0">
              <a:ln>
                <a:noFill/>
              </a:ln>
              <a:solidFill>
                <a:srgbClr val="000000"/>
              </a:solidFill>
              <a:latin typeface="ＭＳ 明朝" panose="02020609040205080304" pitchFamily="17" charset="-128"/>
              <a:ea typeface="ＭＳ 明朝" panose="02020609040205080304" pitchFamily="17" charset="-128"/>
              <a:cs typeface="+mn-cs"/>
            </a:rPr>
            <a:t>外来受付付近の混乱や混雑の解消を図りました。この他にも、「予約変更等受付時間の拡大」</a:t>
          </a:r>
          <a:endParaRPr lang="en-US" altLang="ja-JP" sz="1050" b="0" i="0" u="none" kern="0" spc="0" baseline="0">
            <a:ln>
              <a:noFill/>
            </a:ln>
            <a:solidFill>
              <a:srgbClr val="000000"/>
            </a:solidFill>
            <a:latin typeface="ＭＳ 明朝" panose="02020609040205080304" pitchFamily="17" charset="-128"/>
            <a:ea typeface="ＭＳ 明朝" panose="02020609040205080304" pitchFamily="17" charset="-128"/>
            <a:cs typeface="+mn-cs"/>
          </a:endParaRPr>
        </a:p>
        <a:p>
          <a:pPr marL="457200" marR="0" lvl="1" indent="0" defTabSz="914400" eaLnBrk="1" fontAlgn="auto" latinLnBrk="0" hangingPunct="1">
            <a:lnSpc>
              <a:spcPts val="1800"/>
            </a:lnSpc>
            <a:spcBef>
              <a:spcPts val="0"/>
            </a:spcBef>
            <a:spcAft>
              <a:spcPts val="0"/>
            </a:spcAft>
            <a:buClrTx/>
            <a:buSzTx/>
            <a:buFontTx/>
            <a:buNone/>
          </a:pPr>
          <a:r>
            <a:rPr lang="ja-JP" altLang="en-US" sz="1050" b="0" i="0" u="none" kern="0" spc="0" baseline="0">
              <a:ln>
                <a:noFill/>
              </a:ln>
              <a:solidFill>
                <a:srgbClr val="000000"/>
              </a:solidFill>
              <a:latin typeface="ＭＳ 明朝" panose="02020609040205080304" pitchFamily="17" charset="-128"/>
              <a:ea typeface="ＭＳ 明朝" panose="02020609040205080304" pitchFamily="17" charset="-128"/>
              <a:cs typeface="+mn-cs"/>
            </a:rPr>
            <a:t>や「初診受付ＩＣＴサービスの導入」など、患者さんやそのご家族にとって利用しやすい病院</a:t>
          </a:r>
          <a:endParaRPr lang="en-US" altLang="ja-JP" sz="1050" b="0" i="0" u="none" kern="0" spc="0" baseline="0">
            <a:ln>
              <a:noFill/>
            </a:ln>
            <a:solidFill>
              <a:srgbClr val="000000"/>
            </a:solidFill>
            <a:latin typeface="ＭＳ 明朝" panose="02020609040205080304" pitchFamily="17" charset="-128"/>
            <a:ea typeface="ＭＳ 明朝" panose="02020609040205080304" pitchFamily="17" charset="-128"/>
            <a:cs typeface="+mn-cs"/>
          </a:endParaRPr>
        </a:p>
        <a:p>
          <a:pPr marL="457200" marR="0" lvl="1" indent="0" defTabSz="914400" eaLnBrk="1" fontAlgn="auto" latinLnBrk="0" hangingPunct="1">
            <a:lnSpc>
              <a:spcPts val="1800"/>
            </a:lnSpc>
            <a:spcBef>
              <a:spcPts val="0"/>
            </a:spcBef>
            <a:spcAft>
              <a:spcPts val="0"/>
            </a:spcAft>
            <a:buClrTx/>
            <a:buSzTx/>
            <a:buFontTx/>
            <a:buNone/>
          </a:pPr>
          <a:r>
            <a:rPr lang="ja-JP" altLang="en-US" sz="1050" b="0" i="0" u="none" kern="0" spc="0" baseline="0">
              <a:ln>
                <a:noFill/>
              </a:ln>
              <a:solidFill>
                <a:srgbClr val="000000"/>
              </a:solidFill>
              <a:latin typeface="ＭＳ 明朝" panose="02020609040205080304" pitchFamily="17" charset="-128"/>
              <a:ea typeface="ＭＳ 明朝" panose="02020609040205080304" pitchFamily="17" charset="-128"/>
              <a:cs typeface="+mn-cs"/>
            </a:rPr>
            <a:t>となるよう患者目線での改善を行いました。</a:t>
          </a:r>
        </a:p>
        <a:p>
          <a:pPr marL="457200" marR="0" lvl="1" indent="0" defTabSz="914400" eaLnBrk="1" fontAlgn="auto" latinLnBrk="0" hangingPunct="1">
            <a:lnSpc>
              <a:spcPts val="1800"/>
            </a:lnSpc>
            <a:spcBef>
              <a:spcPts val="0"/>
            </a:spcBef>
            <a:spcAft>
              <a:spcPts val="0"/>
            </a:spcAft>
            <a:buClrTx/>
            <a:buSzTx/>
            <a:buFontTx/>
            <a:buNone/>
          </a:pPr>
          <a:r>
            <a:rPr lang="ja-JP" altLang="en-US" sz="1050" b="0" i="0" u="none" kern="0" spc="0" baseline="0">
              <a:ln>
                <a:noFill/>
              </a:ln>
              <a:solidFill>
                <a:srgbClr val="0070C0"/>
              </a:solidFill>
              <a:latin typeface="ＭＳ 明朝" panose="02020609040205080304" pitchFamily="17" charset="-128"/>
              <a:ea typeface="ＭＳ 明朝" panose="02020609040205080304" pitchFamily="17" charset="-128"/>
              <a:cs typeface="+mn-cs"/>
            </a:rPr>
            <a:t>　</a:t>
          </a:r>
          <a:r>
            <a:rPr lang="ja-JP" altLang="en-US" sz="1050" b="0" i="0" u="none" kern="0" spc="0" baseline="0">
              <a:ln>
                <a:noFill/>
              </a:ln>
              <a:solidFill>
                <a:srgbClr val="000000"/>
              </a:solidFill>
              <a:latin typeface="ＭＳ 明朝" panose="02020609040205080304" pitchFamily="17" charset="-128"/>
              <a:ea typeface="ＭＳ 明朝" panose="02020609040205080304" pitchFamily="17" charset="-128"/>
              <a:cs typeface="+mn-cs"/>
            </a:rPr>
            <a:t>また、経営改善を図るために、診療報酬の算定漏れをなくすことを目指す「落ち穂拾い作</a:t>
          </a:r>
          <a:endParaRPr lang="en-US" altLang="ja-JP" sz="1050" b="0" i="0" u="none" kern="0" spc="0" baseline="0">
            <a:ln>
              <a:noFill/>
            </a:ln>
            <a:solidFill>
              <a:srgbClr val="000000"/>
            </a:solidFill>
            <a:latin typeface="ＭＳ 明朝" panose="02020609040205080304" pitchFamily="17" charset="-128"/>
            <a:ea typeface="ＭＳ 明朝" panose="02020609040205080304" pitchFamily="17" charset="-128"/>
            <a:cs typeface="+mn-cs"/>
          </a:endParaRPr>
        </a:p>
        <a:p>
          <a:pPr marL="457200" marR="0" lvl="1" indent="0" defTabSz="914400" eaLnBrk="1" fontAlgn="auto" latinLnBrk="0" hangingPunct="1">
            <a:lnSpc>
              <a:spcPts val="1800"/>
            </a:lnSpc>
            <a:spcBef>
              <a:spcPts val="0"/>
            </a:spcBef>
            <a:spcAft>
              <a:spcPts val="0"/>
            </a:spcAft>
            <a:buClrTx/>
            <a:buSzTx/>
            <a:buFontTx/>
            <a:buNone/>
          </a:pPr>
          <a:r>
            <a:rPr lang="ja-JP" altLang="en-US" sz="1050" b="0" i="0" u="none" kern="0" spc="0" baseline="0">
              <a:ln>
                <a:noFill/>
              </a:ln>
              <a:solidFill>
                <a:srgbClr val="000000"/>
              </a:solidFill>
              <a:latin typeface="ＭＳ 明朝" panose="02020609040205080304" pitchFamily="17" charset="-128"/>
              <a:ea typeface="ＭＳ 明朝" panose="02020609040205080304" pitchFamily="17" charset="-128"/>
              <a:cs typeface="+mn-cs"/>
            </a:rPr>
            <a:t>戦」に取り組みました。９月に「職員対象の講演会」を行い、</a:t>
          </a:r>
          <a:r>
            <a:rPr lang="en-US" altLang="ja-JP" sz="1050" b="0" i="0" u="none" kern="0" spc="0" baseline="0">
              <a:ln>
                <a:noFill/>
              </a:ln>
              <a:solidFill>
                <a:srgbClr val="000000"/>
              </a:solidFill>
              <a:latin typeface="ＭＳ 明朝" panose="02020609040205080304" pitchFamily="17" charset="-128"/>
              <a:ea typeface="ＭＳ 明朝" panose="02020609040205080304" pitchFamily="17" charset="-128"/>
              <a:cs typeface="+mn-cs"/>
            </a:rPr>
            <a:t>12</a:t>
          </a:r>
          <a:r>
            <a:rPr lang="ja-JP" altLang="en-US" sz="1050" b="0" i="0" u="none" kern="0" spc="0" baseline="0">
              <a:ln>
                <a:noFill/>
              </a:ln>
              <a:solidFill>
                <a:srgbClr val="000000"/>
              </a:solidFill>
              <a:latin typeface="ＭＳ 明朝" panose="02020609040205080304" pitchFamily="17" charset="-128"/>
              <a:ea typeface="ＭＳ 明朝" panose="02020609040205080304" pitchFamily="17" charset="-128"/>
              <a:cs typeface="+mn-cs"/>
            </a:rPr>
            <a:t>月には院内多職種で構成する</a:t>
          </a:r>
          <a:endParaRPr lang="en-US" altLang="ja-JP" sz="1050" b="0" i="0" u="none" kern="0" spc="0" baseline="0">
            <a:ln>
              <a:noFill/>
            </a:ln>
            <a:solidFill>
              <a:srgbClr val="000000"/>
            </a:solidFill>
            <a:latin typeface="ＭＳ 明朝" panose="02020609040205080304" pitchFamily="17" charset="-128"/>
            <a:ea typeface="ＭＳ 明朝" panose="02020609040205080304" pitchFamily="17" charset="-128"/>
            <a:cs typeface="+mn-cs"/>
          </a:endParaRPr>
        </a:p>
        <a:p>
          <a:pPr marL="457200" marR="0" lvl="1" indent="0" defTabSz="914400" eaLnBrk="1" fontAlgn="auto" latinLnBrk="0" hangingPunct="1">
            <a:lnSpc>
              <a:spcPts val="1800"/>
            </a:lnSpc>
            <a:spcBef>
              <a:spcPts val="0"/>
            </a:spcBef>
            <a:spcAft>
              <a:spcPts val="0"/>
            </a:spcAft>
            <a:buClrTx/>
            <a:buSzTx/>
            <a:buFontTx/>
            <a:buNone/>
          </a:pPr>
          <a:r>
            <a:rPr lang="ja-JP" altLang="en-US" sz="1050" b="0" i="0" u="none" kern="0" spc="0" baseline="0">
              <a:ln>
                <a:noFill/>
              </a:ln>
              <a:solidFill>
                <a:srgbClr val="000000"/>
              </a:solidFill>
              <a:latin typeface="ＭＳ 明朝" panose="02020609040205080304" pitchFamily="17" charset="-128"/>
              <a:ea typeface="ＭＳ 明朝" panose="02020609040205080304" pitchFamily="17" charset="-128"/>
              <a:cs typeface="+mn-cs"/>
            </a:rPr>
            <a:t>「プロジェクトチーム」を設置し、３月までに６回の会議を行い、改善実施へとつなげました。</a:t>
          </a:r>
        </a:p>
        <a:p>
          <a:pPr marL="457200" marR="0" lvl="1" indent="0" defTabSz="914400" eaLnBrk="1" fontAlgn="auto" latinLnBrk="0" hangingPunct="1">
            <a:lnSpc>
              <a:spcPts val="1800"/>
            </a:lnSpc>
            <a:spcBef>
              <a:spcPts val="0"/>
            </a:spcBef>
            <a:spcAft>
              <a:spcPts val="0"/>
            </a:spcAft>
            <a:buClrTx/>
            <a:buSzTx/>
            <a:buFontTx/>
            <a:buNone/>
          </a:pPr>
          <a:r>
            <a:rPr lang="ja-JP" altLang="en-US" sz="1050" b="0" i="0" u="none" kern="0" spc="0" baseline="0">
              <a:ln>
                <a:noFill/>
              </a:ln>
              <a:solidFill>
                <a:srgbClr val="000000"/>
              </a:solidFill>
              <a:latin typeface="ＭＳ 明朝" panose="02020609040205080304" pitchFamily="17" charset="-128"/>
              <a:ea typeface="ＭＳ 明朝" panose="02020609040205080304" pitchFamily="17" charset="-128"/>
              <a:cs typeface="+mn-cs"/>
            </a:rPr>
            <a:t>　令和元年度の病院利用状況は、入院延べ患者数</a:t>
          </a:r>
          <a:r>
            <a:rPr lang="en-US" altLang="ja-JP" sz="1050" b="0" i="0" u="none" kern="0" spc="0" baseline="0">
              <a:ln>
                <a:noFill/>
              </a:ln>
              <a:solidFill>
                <a:srgbClr val="000000"/>
              </a:solidFill>
              <a:latin typeface="ＭＳ 明朝" panose="02020609040205080304" pitchFamily="17" charset="-128"/>
              <a:ea typeface="ＭＳ 明朝" panose="02020609040205080304" pitchFamily="17" charset="-128"/>
              <a:cs typeface="+mn-cs"/>
            </a:rPr>
            <a:t>117,591</a:t>
          </a:r>
          <a:r>
            <a:rPr lang="ja-JP" altLang="en-US" sz="1050" b="0" i="0" u="none" kern="0" spc="0" baseline="0">
              <a:ln>
                <a:noFill/>
              </a:ln>
              <a:solidFill>
                <a:srgbClr val="000000"/>
              </a:solidFill>
              <a:latin typeface="ＭＳ 明朝" panose="02020609040205080304" pitchFamily="17" charset="-128"/>
              <a:ea typeface="ＭＳ 明朝" panose="02020609040205080304" pitchFamily="17" charset="-128"/>
              <a:cs typeface="+mn-cs"/>
            </a:rPr>
            <a:t>人（一日平均</a:t>
          </a:r>
          <a:r>
            <a:rPr lang="en-US" altLang="ja-JP" sz="1050" b="0" i="0" u="none" kern="0" spc="0" baseline="0">
              <a:ln>
                <a:noFill/>
              </a:ln>
              <a:solidFill>
                <a:srgbClr val="000000"/>
              </a:solidFill>
              <a:latin typeface="ＭＳ 明朝" panose="02020609040205080304" pitchFamily="17" charset="-128"/>
              <a:ea typeface="ＭＳ 明朝" panose="02020609040205080304" pitchFamily="17" charset="-128"/>
              <a:cs typeface="+mn-cs"/>
            </a:rPr>
            <a:t>321.3</a:t>
          </a:r>
          <a:r>
            <a:rPr lang="ja-JP" altLang="en-US" sz="1050" b="0" i="0" u="none" kern="0" spc="0" baseline="0">
              <a:ln>
                <a:noFill/>
              </a:ln>
              <a:solidFill>
                <a:srgbClr val="000000"/>
              </a:solidFill>
              <a:latin typeface="ＭＳ 明朝" panose="02020609040205080304" pitchFamily="17" charset="-128"/>
              <a:ea typeface="ＭＳ 明朝" panose="02020609040205080304" pitchFamily="17" charset="-128"/>
              <a:cs typeface="+mn-cs"/>
            </a:rPr>
            <a:t>人）、外来延べ患</a:t>
          </a:r>
          <a:endParaRPr lang="en-US" altLang="ja-JP" sz="1050" b="0" i="0" u="none" kern="0" spc="0" baseline="0">
            <a:ln>
              <a:noFill/>
            </a:ln>
            <a:solidFill>
              <a:srgbClr val="000000"/>
            </a:solidFill>
            <a:latin typeface="ＭＳ 明朝" panose="02020609040205080304" pitchFamily="17" charset="-128"/>
            <a:ea typeface="ＭＳ 明朝" panose="02020609040205080304" pitchFamily="17" charset="-128"/>
            <a:cs typeface="+mn-cs"/>
          </a:endParaRPr>
        </a:p>
        <a:p>
          <a:pPr marL="457200" marR="0" lvl="1" indent="0" defTabSz="914400" eaLnBrk="1" fontAlgn="auto" latinLnBrk="0" hangingPunct="1">
            <a:lnSpc>
              <a:spcPts val="1800"/>
            </a:lnSpc>
            <a:spcBef>
              <a:spcPts val="0"/>
            </a:spcBef>
            <a:spcAft>
              <a:spcPts val="0"/>
            </a:spcAft>
            <a:buClrTx/>
            <a:buSzTx/>
            <a:buFontTx/>
            <a:buNone/>
          </a:pPr>
          <a:r>
            <a:rPr lang="ja-JP" altLang="en-US" sz="1050" b="0" i="0" u="none" kern="0" spc="0" baseline="0">
              <a:ln>
                <a:noFill/>
              </a:ln>
              <a:solidFill>
                <a:srgbClr val="000000"/>
              </a:solidFill>
              <a:latin typeface="ＭＳ 明朝" panose="02020609040205080304" pitchFamily="17" charset="-128"/>
              <a:ea typeface="ＭＳ 明朝" panose="02020609040205080304" pitchFamily="17" charset="-128"/>
              <a:cs typeface="+mn-cs"/>
            </a:rPr>
            <a:t>者数</a:t>
          </a:r>
          <a:r>
            <a:rPr lang="en-US" altLang="ja-JP" sz="1050" b="0" i="0" u="none" kern="0" spc="0" baseline="0">
              <a:ln>
                <a:noFill/>
              </a:ln>
              <a:solidFill>
                <a:srgbClr val="000000"/>
              </a:solidFill>
              <a:latin typeface="ＭＳ 明朝" panose="02020609040205080304" pitchFamily="17" charset="-128"/>
              <a:ea typeface="ＭＳ 明朝" panose="02020609040205080304" pitchFamily="17" charset="-128"/>
              <a:cs typeface="+mn-cs"/>
            </a:rPr>
            <a:t>166,442</a:t>
          </a:r>
          <a:r>
            <a:rPr lang="ja-JP" altLang="en-US" sz="1050" b="0" i="0" u="none" kern="0" spc="0" baseline="0">
              <a:ln>
                <a:noFill/>
              </a:ln>
              <a:solidFill>
                <a:srgbClr val="000000"/>
              </a:solidFill>
              <a:latin typeface="ＭＳ 明朝" panose="02020609040205080304" pitchFamily="17" charset="-128"/>
              <a:ea typeface="ＭＳ 明朝" panose="02020609040205080304" pitchFamily="17" charset="-128"/>
              <a:cs typeface="+mn-cs"/>
            </a:rPr>
            <a:t>人（一日平均</a:t>
          </a:r>
          <a:r>
            <a:rPr lang="en-US" altLang="ja-JP" sz="1050" b="0" i="0" u="none" kern="0" spc="0" baseline="0">
              <a:ln>
                <a:noFill/>
              </a:ln>
              <a:solidFill>
                <a:srgbClr val="000000"/>
              </a:solidFill>
              <a:latin typeface="ＭＳ 明朝" panose="02020609040205080304" pitchFamily="17" charset="-128"/>
              <a:ea typeface="ＭＳ 明朝" panose="02020609040205080304" pitchFamily="17" charset="-128"/>
              <a:cs typeface="+mn-cs"/>
            </a:rPr>
            <a:t>690.6</a:t>
          </a:r>
          <a:r>
            <a:rPr lang="ja-JP" altLang="en-US" sz="1050" b="0" i="0" u="none" kern="0" spc="0" baseline="0">
              <a:ln>
                <a:noFill/>
              </a:ln>
              <a:solidFill>
                <a:srgbClr val="000000"/>
              </a:solidFill>
              <a:latin typeface="ＭＳ 明朝" panose="02020609040205080304" pitchFamily="17" charset="-128"/>
              <a:ea typeface="ＭＳ 明朝" panose="02020609040205080304" pitchFamily="17" charset="-128"/>
              <a:cs typeface="+mn-cs"/>
            </a:rPr>
            <a:t>人）で、前年度と比較して入院患者数で</a:t>
          </a:r>
          <a:r>
            <a:rPr lang="en-US" altLang="ja-JP" sz="1050" b="0" i="0" u="none" kern="0" spc="0" baseline="0">
              <a:ln>
                <a:noFill/>
              </a:ln>
              <a:solidFill>
                <a:srgbClr val="000000"/>
              </a:solidFill>
              <a:latin typeface="ＭＳ 明朝" panose="02020609040205080304" pitchFamily="17" charset="-128"/>
              <a:ea typeface="ＭＳ 明朝" panose="02020609040205080304" pitchFamily="17" charset="-128"/>
              <a:cs typeface="+mn-cs"/>
            </a:rPr>
            <a:t>4,617</a:t>
          </a:r>
          <a:r>
            <a:rPr lang="ja-JP" altLang="en-US" sz="1050" b="0" i="0" u="none" kern="0" spc="0" baseline="0">
              <a:ln>
                <a:noFill/>
              </a:ln>
              <a:solidFill>
                <a:srgbClr val="000000"/>
              </a:solidFill>
              <a:latin typeface="ＭＳ 明朝" panose="02020609040205080304" pitchFamily="17" charset="-128"/>
              <a:ea typeface="ＭＳ 明朝" panose="02020609040205080304" pitchFamily="17" charset="-128"/>
              <a:cs typeface="+mn-cs"/>
            </a:rPr>
            <a:t>人（</a:t>
          </a:r>
          <a:r>
            <a:rPr lang="en-US" altLang="ja-JP" sz="1050" b="0" i="0" u="none" kern="0" spc="0" baseline="0">
              <a:ln>
                <a:noFill/>
              </a:ln>
              <a:solidFill>
                <a:srgbClr val="000000"/>
              </a:solidFill>
              <a:latin typeface="ＭＳ 明朝" panose="02020609040205080304" pitchFamily="17" charset="-128"/>
              <a:ea typeface="ＭＳ 明朝" panose="02020609040205080304" pitchFamily="17" charset="-128"/>
              <a:cs typeface="+mn-cs"/>
            </a:rPr>
            <a:t>3.8</a:t>
          </a:r>
          <a:r>
            <a:rPr lang="ja-JP" altLang="en-US" sz="1050" b="0" i="0" u="none" kern="0" spc="0" baseline="0">
              <a:ln>
                <a:noFill/>
              </a:ln>
              <a:solidFill>
                <a:srgbClr val="000000"/>
              </a:solidFill>
              <a:latin typeface="ＭＳ 明朝" panose="02020609040205080304" pitchFamily="17" charset="-128"/>
              <a:ea typeface="ＭＳ 明朝" panose="02020609040205080304" pitchFamily="17" charset="-128"/>
              <a:cs typeface="+mn-cs"/>
            </a:rPr>
            <a:t>％）の</a:t>
          </a:r>
          <a:endParaRPr lang="en-US" altLang="ja-JP" sz="1050" b="0" i="0" u="none" kern="0" spc="0" baseline="0">
            <a:ln>
              <a:noFill/>
            </a:ln>
            <a:solidFill>
              <a:srgbClr val="000000"/>
            </a:solidFill>
            <a:latin typeface="ＭＳ 明朝" panose="02020609040205080304" pitchFamily="17" charset="-128"/>
            <a:ea typeface="ＭＳ 明朝" panose="02020609040205080304" pitchFamily="17" charset="-128"/>
            <a:cs typeface="+mn-cs"/>
          </a:endParaRPr>
        </a:p>
        <a:p>
          <a:pPr marL="457200" marR="0" lvl="1" indent="0" defTabSz="914400" eaLnBrk="1" fontAlgn="auto" latinLnBrk="0" hangingPunct="1">
            <a:lnSpc>
              <a:spcPts val="1800"/>
            </a:lnSpc>
            <a:spcBef>
              <a:spcPts val="0"/>
            </a:spcBef>
            <a:spcAft>
              <a:spcPts val="0"/>
            </a:spcAft>
            <a:buClrTx/>
            <a:buSzTx/>
            <a:buFontTx/>
            <a:buNone/>
          </a:pPr>
          <a:r>
            <a:rPr lang="ja-JP" altLang="en-US" sz="1050" b="0" i="0" u="none" kern="0" spc="0" baseline="0">
              <a:ln>
                <a:noFill/>
              </a:ln>
              <a:solidFill>
                <a:srgbClr val="000000"/>
              </a:solidFill>
              <a:latin typeface="ＭＳ 明朝" panose="02020609040205080304" pitchFamily="17" charset="-128"/>
              <a:ea typeface="ＭＳ 明朝" panose="02020609040205080304" pitchFamily="17" charset="-128"/>
              <a:cs typeface="+mn-cs"/>
            </a:rPr>
            <a:t>減、外来患者数で</a:t>
          </a:r>
          <a:r>
            <a:rPr lang="en-US" altLang="ja-JP" sz="1050" b="0" i="0" u="none" kern="0" spc="0" baseline="0">
              <a:ln>
                <a:noFill/>
              </a:ln>
              <a:solidFill>
                <a:srgbClr val="000000"/>
              </a:solidFill>
              <a:latin typeface="ＭＳ 明朝" panose="02020609040205080304" pitchFamily="17" charset="-128"/>
              <a:ea typeface="ＭＳ 明朝" panose="02020609040205080304" pitchFamily="17" charset="-128"/>
              <a:cs typeface="+mn-cs"/>
            </a:rPr>
            <a:t>11,832</a:t>
          </a:r>
          <a:r>
            <a:rPr lang="ja-JP" altLang="en-US" sz="1050" b="0" i="0" u="none" kern="0" spc="0" baseline="0">
              <a:ln>
                <a:noFill/>
              </a:ln>
              <a:solidFill>
                <a:srgbClr val="000000"/>
              </a:solidFill>
              <a:latin typeface="ＭＳ 明朝" panose="02020609040205080304" pitchFamily="17" charset="-128"/>
              <a:ea typeface="ＭＳ 明朝" panose="02020609040205080304" pitchFamily="17" charset="-128"/>
              <a:cs typeface="+mn-cs"/>
            </a:rPr>
            <a:t>人（</a:t>
          </a:r>
          <a:r>
            <a:rPr lang="en-US" altLang="ja-JP" sz="1050" b="0" i="0" u="none" kern="0" spc="0" baseline="0">
              <a:ln>
                <a:noFill/>
              </a:ln>
              <a:solidFill>
                <a:srgbClr val="000000"/>
              </a:solidFill>
              <a:latin typeface="ＭＳ 明朝" panose="02020609040205080304" pitchFamily="17" charset="-128"/>
              <a:ea typeface="ＭＳ 明朝" panose="02020609040205080304" pitchFamily="17" charset="-128"/>
              <a:cs typeface="+mn-cs"/>
            </a:rPr>
            <a:t>6.6</a:t>
          </a:r>
          <a:r>
            <a:rPr lang="ja-JP" altLang="en-US" sz="1050" b="0" i="0" u="none" kern="0" spc="0" baseline="0">
              <a:ln>
                <a:noFill/>
              </a:ln>
              <a:solidFill>
                <a:srgbClr val="000000"/>
              </a:solidFill>
              <a:latin typeface="ＭＳ 明朝" panose="02020609040205080304" pitchFamily="17" charset="-128"/>
              <a:ea typeface="ＭＳ 明朝" panose="02020609040205080304" pitchFamily="17" charset="-128"/>
              <a:cs typeface="+mn-cs"/>
            </a:rPr>
            <a:t>％）の減となりました。</a:t>
          </a:r>
        </a:p>
        <a:p>
          <a:pPr marL="457200" marR="0" lvl="1" indent="0" defTabSz="914400" eaLnBrk="1" fontAlgn="auto" latinLnBrk="0" hangingPunct="1">
            <a:lnSpc>
              <a:spcPts val="1800"/>
            </a:lnSpc>
            <a:spcBef>
              <a:spcPts val="0"/>
            </a:spcBef>
            <a:spcAft>
              <a:spcPts val="0"/>
            </a:spcAft>
            <a:buClrTx/>
            <a:buSzTx/>
            <a:buFontTx/>
            <a:buNone/>
          </a:pPr>
          <a:r>
            <a:rPr lang="ja-JP" altLang="en-US" sz="1050" b="0" i="0" u="none" kern="0" spc="0" baseline="0">
              <a:ln>
                <a:noFill/>
              </a:ln>
              <a:solidFill>
                <a:srgbClr val="000000"/>
              </a:solidFill>
              <a:latin typeface="ＭＳ 明朝" panose="02020609040205080304" pitchFamily="17" charset="-128"/>
              <a:ea typeface="ＭＳ 明朝" panose="02020609040205080304" pitchFamily="17" charset="-128"/>
              <a:cs typeface="+mn-cs"/>
            </a:rPr>
            <a:t>　事業収益は、</a:t>
          </a:r>
          <a:r>
            <a:rPr lang="en-US" altLang="ja-JP" sz="1050" b="0" i="0" u="none" kern="0" spc="0" baseline="0">
              <a:ln>
                <a:noFill/>
              </a:ln>
              <a:solidFill>
                <a:srgbClr val="000000"/>
              </a:solidFill>
              <a:latin typeface="ＭＳ 明朝" panose="02020609040205080304" pitchFamily="17" charset="-128"/>
              <a:ea typeface="ＭＳ 明朝" panose="02020609040205080304" pitchFamily="17" charset="-128"/>
              <a:cs typeface="+mn-cs"/>
            </a:rPr>
            <a:t>9,354,731,381</a:t>
          </a:r>
          <a:r>
            <a:rPr lang="ja-JP" altLang="en-US" sz="1050" b="0" i="0" u="none" kern="0" spc="0" baseline="0">
              <a:ln>
                <a:noFill/>
              </a:ln>
              <a:solidFill>
                <a:srgbClr val="000000"/>
              </a:solidFill>
              <a:latin typeface="ＭＳ 明朝" panose="02020609040205080304" pitchFamily="17" charset="-128"/>
              <a:ea typeface="ＭＳ 明朝" panose="02020609040205080304" pitchFamily="17" charset="-128"/>
              <a:cs typeface="+mn-cs"/>
            </a:rPr>
            <a:t>円で前年度と比較して</a:t>
          </a:r>
          <a:r>
            <a:rPr lang="en-US" altLang="ja-JP" sz="1050" b="0" i="0" u="none" kern="0" spc="0" baseline="0">
              <a:ln>
                <a:noFill/>
              </a:ln>
              <a:solidFill>
                <a:srgbClr val="000000"/>
              </a:solidFill>
              <a:latin typeface="ＭＳ 明朝" panose="02020609040205080304" pitchFamily="17" charset="-128"/>
              <a:ea typeface="ＭＳ 明朝" panose="02020609040205080304" pitchFamily="17" charset="-128"/>
              <a:cs typeface="+mn-cs"/>
            </a:rPr>
            <a:t>236,779,395</a:t>
          </a:r>
          <a:r>
            <a:rPr lang="ja-JP" altLang="en-US" sz="1050" b="0" i="0" u="none" kern="0" spc="0" baseline="0">
              <a:ln>
                <a:noFill/>
              </a:ln>
              <a:solidFill>
                <a:srgbClr val="000000"/>
              </a:solidFill>
              <a:latin typeface="ＭＳ 明朝" panose="02020609040205080304" pitchFamily="17" charset="-128"/>
              <a:ea typeface="ＭＳ 明朝" panose="02020609040205080304" pitchFamily="17" charset="-128"/>
              <a:cs typeface="+mn-cs"/>
            </a:rPr>
            <a:t>円（</a:t>
          </a:r>
          <a:r>
            <a:rPr lang="en-US" altLang="ja-JP" sz="1050" b="0" i="0" u="none" kern="0" spc="0" baseline="0">
              <a:ln>
                <a:noFill/>
              </a:ln>
              <a:solidFill>
                <a:srgbClr val="000000"/>
              </a:solidFill>
              <a:latin typeface="ＭＳ 明朝" panose="02020609040205080304" pitchFamily="17" charset="-128"/>
              <a:ea typeface="ＭＳ 明朝" panose="02020609040205080304" pitchFamily="17" charset="-128"/>
              <a:cs typeface="+mn-cs"/>
            </a:rPr>
            <a:t>2.5</a:t>
          </a:r>
          <a:r>
            <a:rPr lang="ja-JP" altLang="en-US" sz="1050" b="0" i="0" u="none" kern="0" spc="0" baseline="0">
              <a:ln>
                <a:noFill/>
              </a:ln>
              <a:solidFill>
                <a:srgbClr val="000000"/>
              </a:solidFill>
              <a:latin typeface="ＭＳ 明朝" panose="02020609040205080304" pitchFamily="17" charset="-128"/>
              <a:ea typeface="ＭＳ 明朝" panose="02020609040205080304" pitchFamily="17" charset="-128"/>
              <a:cs typeface="+mn-cs"/>
            </a:rPr>
            <a:t>％）の減、事業費用は</a:t>
          </a:r>
          <a:endParaRPr lang="en-US" altLang="ja-JP" sz="1050" b="0" i="0" u="none" kern="0" spc="0" baseline="0">
            <a:ln>
              <a:noFill/>
            </a:ln>
            <a:solidFill>
              <a:srgbClr val="000000"/>
            </a:solidFill>
            <a:latin typeface="ＭＳ 明朝" panose="02020609040205080304" pitchFamily="17" charset="-128"/>
            <a:ea typeface="ＭＳ 明朝" panose="02020609040205080304" pitchFamily="17" charset="-128"/>
            <a:cs typeface="+mn-cs"/>
          </a:endParaRPr>
        </a:p>
        <a:p>
          <a:pPr marL="457200" marR="0" lvl="1" indent="0" defTabSz="914400" eaLnBrk="1" fontAlgn="auto" latinLnBrk="0" hangingPunct="1">
            <a:lnSpc>
              <a:spcPts val="1800"/>
            </a:lnSpc>
            <a:spcBef>
              <a:spcPts val="0"/>
            </a:spcBef>
            <a:spcAft>
              <a:spcPts val="0"/>
            </a:spcAft>
            <a:buClrTx/>
            <a:buSzTx/>
            <a:buFontTx/>
            <a:buNone/>
          </a:pPr>
          <a:r>
            <a:rPr lang="en-US" altLang="ja-JP" sz="1050" b="0" i="0" u="none" kern="0" spc="0" baseline="0">
              <a:ln>
                <a:noFill/>
              </a:ln>
              <a:solidFill>
                <a:srgbClr val="000000"/>
              </a:solidFill>
              <a:latin typeface="ＭＳ 明朝" panose="02020609040205080304" pitchFamily="17" charset="-128"/>
              <a:ea typeface="ＭＳ 明朝" panose="02020609040205080304" pitchFamily="17" charset="-128"/>
              <a:cs typeface="+mn-cs"/>
            </a:rPr>
            <a:t>9,221,871,841</a:t>
          </a:r>
          <a:r>
            <a:rPr lang="ja-JP" altLang="en-US" sz="1050" b="0" i="0" u="none" kern="0" spc="0" baseline="0">
              <a:ln>
                <a:noFill/>
              </a:ln>
              <a:solidFill>
                <a:srgbClr val="000000"/>
              </a:solidFill>
              <a:latin typeface="ＭＳ 明朝" panose="02020609040205080304" pitchFamily="17" charset="-128"/>
              <a:ea typeface="ＭＳ 明朝" panose="02020609040205080304" pitchFamily="17" charset="-128"/>
              <a:cs typeface="+mn-cs"/>
            </a:rPr>
            <a:t>円で前年度と比較して</a:t>
          </a:r>
          <a:r>
            <a:rPr lang="en-US" altLang="ja-JP" sz="1050" b="0" i="0" u="none" kern="0" spc="0" baseline="0">
              <a:ln>
                <a:noFill/>
              </a:ln>
              <a:solidFill>
                <a:srgbClr val="000000"/>
              </a:solidFill>
              <a:latin typeface="ＭＳ 明朝" panose="02020609040205080304" pitchFamily="17" charset="-128"/>
              <a:ea typeface="ＭＳ 明朝" panose="02020609040205080304" pitchFamily="17" charset="-128"/>
              <a:cs typeface="+mn-cs"/>
            </a:rPr>
            <a:t>44,210,624</a:t>
          </a:r>
          <a:r>
            <a:rPr lang="ja-JP" altLang="en-US" sz="1050" b="0" i="0" u="none" kern="0" spc="0" baseline="0">
              <a:ln>
                <a:noFill/>
              </a:ln>
              <a:solidFill>
                <a:srgbClr val="000000"/>
              </a:solidFill>
              <a:latin typeface="ＭＳ 明朝" panose="02020609040205080304" pitchFamily="17" charset="-128"/>
              <a:ea typeface="ＭＳ 明朝" panose="02020609040205080304" pitchFamily="17" charset="-128"/>
              <a:cs typeface="+mn-cs"/>
            </a:rPr>
            <a:t>円（</a:t>
          </a:r>
          <a:r>
            <a:rPr lang="en-US" altLang="ja-JP" sz="1050" b="0" i="0" u="none" kern="0" spc="0" baseline="0">
              <a:ln>
                <a:noFill/>
              </a:ln>
              <a:solidFill>
                <a:srgbClr val="000000"/>
              </a:solidFill>
              <a:latin typeface="ＭＳ 明朝" panose="02020609040205080304" pitchFamily="17" charset="-128"/>
              <a:ea typeface="ＭＳ 明朝" panose="02020609040205080304" pitchFamily="17" charset="-128"/>
              <a:cs typeface="+mn-cs"/>
            </a:rPr>
            <a:t>0.5</a:t>
          </a:r>
          <a:r>
            <a:rPr lang="ja-JP" altLang="en-US" sz="1050" b="0" i="0" u="none" kern="0" spc="0" baseline="0">
              <a:ln>
                <a:noFill/>
              </a:ln>
              <a:solidFill>
                <a:srgbClr val="000000"/>
              </a:solidFill>
              <a:latin typeface="ＭＳ 明朝" panose="02020609040205080304" pitchFamily="17" charset="-128"/>
              <a:ea typeface="ＭＳ 明朝" panose="02020609040205080304" pitchFamily="17" charset="-128"/>
              <a:cs typeface="+mn-cs"/>
            </a:rPr>
            <a:t>％）の増となり、収益的収支で</a:t>
          </a:r>
          <a:endParaRPr lang="en-US" altLang="ja-JP" sz="1050" b="0" i="0" u="none" kern="0" spc="0" baseline="0">
            <a:ln>
              <a:noFill/>
            </a:ln>
            <a:solidFill>
              <a:srgbClr val="000000"/>
            </a:solidFill>
            <a:latin typeface="ＭＳ 明朝" panose="02020609040205080304" pitchFamily="17" charset="-128"/>
            <a:ea typeface="ＭＳ 明朝" panose="02020609040205080304" pitchFamily="17" charset="-128"/>
            <a:cs typeface="+mn-cs"/>
          </a:endParaRPr>
        </a:p>
        <a:p>
          <a:pPr marL="457200" marR="0" lvl="1" indent="0" defTabSz="914400" eaLnBrk="1" fontAlgn="auto" latinLnBrk="0" hangingPunct="1">
            <a:lnSpc>
              <a:spcPts val="1800"/>
            </a:lnSpc>
            <a:spcBef>
              <a:spcPts val="0"/>
            </a:spcBef>
            <a:spcAft>
              <a:spcPts val="0"/>
            </a:spcAft>
            <a:buClrTx/>
            <a:buSzTx/>
            <a:buFontTx/>
            <a:buNone/>
          </a:pPr>
          <a:r>
            <a:rPr lang="en-US" altLang="ja-JP" sz="1050" b="0" i="0" u="none" kern="0" spc="0" baseline="0">
              <a:ln>
                <a:noFill/>
              </a:ln>
              <a:solidFill>
                <a:srgbClr val="000000"/>
              </a:solidFill>
              <a:latin typeface="ＭＳ 明朝" panose="02020609040205080304" pitchFamily="17" charset="-128"/>
              <a:ea typeface="ＭＳ 明朝" panose="02020609040205080304" pitchFamily="17" charset="-128"/>
              <a:cs typeface="+mn-cs"/>
            </a:rPr>
            <a:t>132,859,540</a:t>
          </a:r>
          <a:r>
            <a:rPr lang="ja-JP" altLang="en-US" sz="1050" b="0" i="0" u="none" kern="0" spc="0" baseline="0">
              <a:ln>
                <a:noFill/>
              </a:ln>
              <a:solidFill>
                <a:srgbClr val="000000"/>
              </a:solidFill>
              <a:latin typeface="ＭＳ 明朝" panose="02020609040205080304" pitchFamily="17" charset="-128"/>
              <a:ea typeface="ＭＳ 明朝" panose="02020609040205080304" pitchFamily="17" charset="-128"/>
              <a:cs typeface="+mn-cs"/>
            </a:rPr>
            <a:t>円の純利益となりました。</a:t>
          </a:r>
        </a:p>
        <a:p>
          <a:pPr marL="457200" marR="0" lvl="1" indent="0" defTabSz="914400" eaLnBrk="1" fontAlgn="auto" latinLnBrk="0" hangingPunct="1">
            <a:lnSpc>
              <a:spcPts val="1800"/>
            </a:lnSpc>
            <a:spcBef>
              <a:spcPts val="0"/>
            </a:spcBef>
            <a:spcAft>
              <a:spcPts val="0"/>
            </a:spcAft>
            <a:buClrTx/>
            <a:buSzTx/>
            <a:buFontTx/>
            <a:buNone/>
          </a:pPr>
          <a:r>
            <a:rPr lang="ja-JP" altLang="en-US" sz="1050" b="0" i="0" u="none" kern="0" spc="0" baseline="0">
              <a:ln>
                <a:noFill/>
              </a:ln>
              <a:solidFill>
                <a:srgbClr val="FF0000"/>
              </a:solidFill>
              <a:latin typeface="ＭＳ 明朝" panose="02020609040205080304" pitchFamily="17" charset="-128"/>
              <a:ea typeface="ＭＳ 明朝" panose="02020609040205080304" pitchFamily="17" charset="-128"/>
              <a:cs typeface="+mn-cs"/>
            </a:rPr>
            <a:t>　</a:t>
          </a:r>
          <a:r>
            <a:rPr lang="ja-JP" altLang="en-US" sz="1050" b="0" i="0" u="none" kern="0" spc="0" baseline="0">
              <a:ln>
                <a:noFill/>
              </a:ln>
              <a:solidFill>
                <a:srgbClr val="000000"/>
              </a:solidFill>
              <a:latin typeface="ＭＳ 明朝" panose="02020609040205080304" pitchFamily="17" charset="-128"/>
              <a:ea typeface="ＭＳ 明朝" panose="02020609040205080304" pitchFamily="17" charset="-128"/>
              <a:cs typeface="+mn-cs"/>
            </a:rPr>
            <a:t>次に資本的収支では、収入総額</a:t>
          </a:r>
          <a:r>
            <a:rPr lang="en-US" altLang="ja-JP" sz="1050" b="0" i="0" u="none" kern="0" spc="0" baseline="0">
              <a:ln>
                <a:noFill/>
              </a:ln>
              <a:solidFill>
                <a:srgbClr val="000000"/>
              </a:solidFill>
              <a:latin typeface="ＭＳ 明朝" panose="02020609040205080304" pitchFamily="17" charset="-128"/>
              <a:ea typeface="ＭＳ 明朝" panose="02020609040205080304" pitchFamily="17" charset="-128"/>
              <a:cs typeface="+mn-cs"/>
            </a:rPr>
            <a:t>809,952,000</a:t>
          </a:r>
          <a:r>
            <a:rPr lang="ja-JP" altLang="en-US" sz="1050" b="0" i="0" u="none" kern="0" spc="0" baseline="0">
              <a:ln>
                <a:noFill/>
              </a:ln>
              <a:solidFill>
                <a:srgbClr val="000000"/>
              </a:solidFill>
              <a:latin typeface="ＭＳ 明朝" panose="02020609040205080304" pitchFamily="17" charset="-128"/>
              <a:ea typeface="ＭＳ 明朝" panose="02020609040205080304" pitchFamily="17" charset="-128"/>
              <a:cs typeface="+mn-cs"/>
            </a:rPr>
            <a:t>円、支出総額</a:t>
          </a:r>
          <a:r>
            <a:rPr lang="en-US" altLang="ja-JP" sz="1050" b="0" i="0" u="none" kern="0" spc="0" baseline="0">
              <a:ln>
                <a:noFill/>
              </a:ln>
              <a:solidFill>
                <a:srgbClr val="000000"/>
              </a:solidFill>
              <a:latin typeface="ＭＳ 明朝" panose="02020609040205080304" pitchFamily="17" charset="-128"/>
              <a:ea typeface="ＭＳ 明朝" panose="02020609040205080304" pitchFamily="17" charset="-128"/>
              <a:cs typeface="+mn-cs"/>
            </a:rPr>
            <a:t>1,092,699,792</a:t>
          </a:r>
          <a:r>
            <a:rPr lang="ja-JP" altLang="en-US" sz="1050" b="0" i="0" u="none" kern="0" spc="0" baseline="0">
              <a:ln>
                <a:noFill/>
              </a:ln>
              <a:solidFill>
                <a:srgbClr val="000000"/>
              </a:solidFill>
              <a:latin typeface="ＭＳ 明朝" panose="02020609040205080304" pitchFamily="17" charset="-128"/>
              <a:ea typeface="ＭＳ 明朝" panose="02020609040205080304" pitchFamily="17" charset="-128"/>
              <a:cs typeface="+mn-cs"/>
            </a:rPr>
            <a:t>円となりました。</a:t>
          </a:r>
        </a:p>
        <a:p>
          <a:pPr marL="457200" marR="0" lvl="1" indent="0" defTabSz="914400" eaLnBrk="1" fontAlgn="auto" latinLnBrk="0" hangingPunct="1">
            <a:lnSpc>
              <a:spcPts val="1800"/>
            </a:lnSpc>
            <a:spcBef>
              <a:spcPts val="0"/>
            </a:spcBef>
            <a:spcAft>
              <a:spcPts val="0"/>
            </a:spcAft>
            <a:buClrTx/>
            <a:buSzTx/>
            <a:buFontTx/>
            <a:buNone/>
          </a:pPr>
          <a:r>
            <a:rPr lang="ja-JP" altLang="en-US" sz="1050" b="0" i="0" u="none" kern="0" spc="0" baseline="0">
              <a:ln>
                <a:noFill/>
              </a:ln>
              <a:solidFill>
                <a:srgbClr val="000000"/>
              </a:solidFill>
              <a:latin typeface="ＭＳ 明朝" panose="02020609040205080304" pitchFamily="17" charset="-128"/>
              <a:ea typeface="ＭＳ 明朝" panose="02020609040205080304" pitchFamily="17" charset="-128"/>
              <a:cs typeface="+mn-cs"/>
            </a:rPr>
            <a:t>　津島市民病院は、今後も他医療機関や行政など、地域とのつながりを大切にして地域の皆様</a:t>
          </a:r>
          <a:endParaRPr lang="en-US" altLang="ja-JP" sz="1050" b="0" i="0" u="none" kern="0" spc="0" baseline="0">
            <a:ln>
              <a:noFill/>
            </a:ln>
            <a:solidFill>
              <a:srgbClr val="000000"/>
            </a:solidFill>
            <a:latin typeface="ＭＳ 明朝" panose="02020609040205080304" pitchFamily="17" charset="-128"/>
            <a:ea typeface="ＭＳ 明朝" panose="02020609040205080304" pitchFamily="17" charset="-128"/>
            <a:cs typeface="+mn-cs"/>
          </a:endParaRPr>
        </a:p>
        <a:p>
          <a:pPr marL="457200" marR="0" lvl="1" indent="0" defTabSz="914400" eaLnBrk="1" fontAlgn="auto" latinLnBrk="0" hangingPunct="1">
            <a:lnSpc>
              <a:spcPts val="1800"/>
            </a:lnSpc>
            <a:spcBef>
              <a:spcPts val="0"/>
            </a:spcBef>
            <a:spcAft>
              <a:spcPts val="0"/>
            </a:spcAft>
            <a:buClrTx/>
            <a:buSzTx/>
            <a:buFontTx/>
            <a:buNone/>
          </a:pPr>
          <a:r>
            <a:rPr lang="ja-JP" altLang="en-US" sz="1050" b="0" i="0" u="none" kern="0" spc="0" baseline="0">
              <a:ln>
                <a:noFill/>
              </a:ln>
              <a:solidFill>
                <a:srgbClr val="000000"/>
              </a:solidFill>
              <a:latin typeface="ＭＳ 明朝" panose="02020609040205080304" pitchFamily="17" charset="-128"/>
              <a:ea typeface="ＭＳ 明朝" panose="02020609040205080304" pitchFamily="17" charset="-128"/>
              <a:cs typeface="+mn-cs"/>
            </a:rPr>
            <a:t>が安心して医療を受けられ、いつまでも健康で暮らせるまちづくりの中核となるよう一層の努</a:t>
          </a:r>
          <a:endParaRPr lang="en-US" altLang="ja-JP" sz="1050" b="0" i="0" u="none" kern="0" spc="0" baseline="0">
            <a:ln>
              <a:noFill/>
            </a:ln>
            <a:solidFill>
              <a:srgbClr val="000000"/>
            </a:solidFill>
            <a:latin typeface="ＭＳ 明朝" panose="02020609040205080304" pitchFamily="17" charset="-128"/>
            <a:ea typeface="ＭＳ 明朝" panose="02020609040205080304" pitchFamily="17" charset="-128"/>
            <a:cs typeface="+mn-cs"/>
          </a:endParaRPr>
        </a:p>
        <a:p>
          <a:pPr marL="457200" marR="0" lvl="1" indent="0" defTabSz="914400" eaLnBrk="1" fontAlgn="auto" latinLnBrk="0" hangingPunct="1">
            <a:lnSpc>
              <a:spcPts val="1800"/>
            </a:lnSpc>
            <a:spcBef>
              <a:spcPts val="0"/>
            </a:spcBef>
            <a:spcAft>
              <a:spcPts val="0"/>
            </a:spcAft>
            <a:buClrTx/>
            <a:buSzTx/>
            <a:buFontTx/>
            <a:buNone/>
          </a:pPr>
          <a:r>
            <a:rPr lang="ja-JP" altLang="en-US" sz="1050" b="0" i="0" u="none" kern="0" spc="0" baseline="0">
              <a:ln>
                <a:noFill/>
              </a:ln>
              <a:solidFill>
                <a:srgbClr val="000000"/>
              </a:solidFill>
              <a:latin typeface="ＭＳ 明朝" panose="02020609040205080304" pitchFamily="17" charset="-128"/>
              <a:ea typeface="ＭＳ 明朝" panose="02020609040205080304" pitchFamily="17" charset="-128"/>
              <a:cs typeface="+mn-cs"/>
            </a:rPr>
            <a:t>力を重ねてまいります。</a:t>
          </a:r>
        </a:p>
        <a:p>
          <a:pPr marL="259200">
            <a:lnSpc>
              <a:spcPts val="1900"/>
            </a:lnSpc>
          </a:pPr>
          <a:endParaRPr lang="ja-JP" altLang="en-US" sz="1050" baseline="0">
            <a:solidFill>
              <a:schemeClr val="tx1"/>
            </a:solidFill>
            <a:latin typeface="ＭＳ 明朝" panose="02020609040205080304" pitchFamily="17" charset="-128"/>
            <a:ea typeface="ＭＳ 明朝" panose="02020609040205080304" pitchFamily="17" charset="-128"/>
            <a:cs typeface="+mn-cs"/>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6"/>
  <sheetViews>
    <sheetView tabSelected="1" zoomScaleNormal="100" workbookViewId="0">
      <selection activeCell="F50" sqref="F50"/>
    </sheetView>
  </sheetViews>
  <sheetFormatPr defaultRowHeight="12"/>
  <cols>
    <col min="1" max="1" width="4.125" style="2" bestFit="1" customWidth="1"/>
    <col min="2" max="2" width="0.625" style="2" customWidth="1"/>
    <col min="3" max="3" width="18" style="1" customWidth="1"/>
    <col min="4" max="4" width="3" style="1" customWidth="1"/>
    <col min="5" max="5" width="16.75" style="1" customWidth="1"/>
    <col min="6" max="6" width="3" style="1" customWidth="1"/>
    <col min="7" max="7" width="16.75" style="1" customWidth="1"/>
    <col min="8" max="8" width="3" style="1" customWidth="1"/>
    <col min="9" max="9" width="16.75" style="1" customWidth="1"/>
    <col min="10" max="16384" width="9" style="1"/>
  </cols>
  <sheetData>
    <row r="1" spans="1:10" ht="31.5" customHeight="1">
      <c r="A1" s="131" t="s">
        <v>58</v>
      </c>
      <c r="B1" s="131"/>
      <c r="C1" s="131"/>
      <c r="D1" s="131"/>
      <c r="E1" s="131"/>
      <c r="F1" s="131"/>
      <c r="G1" s="131"/>
      <c r="H1" s="131"/>
      <c r="I1" s="131"/>
    </row>
    <row r="2" spans="1:10" ht="31.5" customHeight="1">
      <c r="A2" s="130" t="s">
        <v>57</v>
      </c>
      <c r="B2" s="130"/>
      <c r="C2" s="130"/>
      <c r="D2" s="130"/>
      <c r="E2" s="130"/>
      <c r="F2" s="130"/>
      <c r="G2" s="130"/>
      <c r="H2" s="130"/>
      <c r="I2" s="130"/>
    </row>
    <row r="3" spans="1:10" ht="18.75" customHeight="1">
      <c r="A3" s="129" t="s">
        <v>56</v>
      </c>
      <c r="B3" s="129"/>
      <c r="C3" s="129"/>
      <c r="D3" s="129"/>
      <c r="E3" s="129"/>
      <c r="F3" s="129"/>
      <c r="G3" s="129"/>
      <c r="H3" s="129"/>
      <c r="I3" s="129"/>
      <c r="J3" s="3"/>
    </row>
    <row r="4" spans="1:10" s="3" customFormat="1" ht="29.25" customHeight="1">
      <c r="A4" s="128" t="s">
        <v>55</v>
      </c>
      <c r="B4" s="128"/>
      <c r="C4" s="128"/>
      <c r="D4" s="128"/>
      <c r="E4" s="128"/>
      <c r="F4" s="128"/>
      <c r="G4" s="128"/>
      <c r="H4" s="128"/>
      <c r="I4" s="128"/>
    </row>
    <row r="5" spans="1:10" s="3" customFormat="1" ht="16.5" customHeight="1">
      <c r="A5" s="9" t="s">
        <v>54</v>
      </c>
      <c r="B5" s="9"/>
      <c r="C5" s="8" t="s">
        <v>53</v>
      </c>
      <c r="D5" s="8"/>
    </row>
    <row r="6" spans="1:10" s="3" customFormat="1" ht="16.5" customHeight="1">
      <c r="A6" s="10" t="s">
        <v>8</v>
      </c>
      <c r="B6" s="10"/>
      <c r="C6" s="8" t="s">
        <v>52</v>
      </c>
      <c r="D6" s="8"/>
      <c r="E6" s="12">
        <v>5654438128</v>
      </c>
      <c r="F6" s="5"/>
      <c r="G6" s="5"/>
      <c r="H6" s="5"/>
      <c r="I6" s="5"/>
      <c r="J6" s="5"/>
    </row>
    <row r="7" spans="1:10" s="3" customFormat="1" ht="16.5" customHeight="1">
      <c r="A7" s="10" t="s">
        <v>6</v>
      </c>
      <c r="B7" s="10"/>
      <c r="C7" s="8" t="s">
        <v>51</v>
      </c>
      <c r="D7" s="8"/>
      <c r="E7" s="5">
        <v>2145603053</v>
      </c>
      <c r="F7" s="5"/>
      <c r="G7" s="5"/>
      <c r="H7" s="5"/>
      <c r="I7" s="5"/>
      <c r="J7" s="5"/>
    </row>
    <row r="8" spans="1:10" s="3" customFormat="1" ht="16.5" customHeight="1">
      <c r="A8" s="10" t="s">
        <v>4</v>
      </c>
      <c r="B8" s="10"/>
      <c r="C8" s="8" t="s">
        <v>50</v>
      </c>
      <c r="D8" s="8"/>
      <c r="E8" s="7">
        <v>587957265</v>
      </c>
      <c r="F8" s="5"/>
      <c r="G8" s="5">
        <f>SUM(E6:E8)</f>
        <v>8387998446</v>
      </c>
      <c r="H8" s="5"/>
      <c r="I8" s="5"/>
      <c r="J8" s="5"/>
    </row>
    <row r="9" spans="1:10" s="3" customFormat="1" ht="16.5" customHeight="1">
      <c r="A9" s="9" t="s">
        <v>49</v>
      </c>
      <c r="B9" s="9"/>
      <c r="C9" s="8" t="s">
        <v>48</v>
      </c>
      <c r="D9" s="8"/>
      <c r="E9" s="5"/>
      <c r="F9" s="5"/>
      <c r="G9" s="5"/>
      <c r="H9" s="5"/>
      <c r="I9" s="5"/>
      <c r="J9" s="5"/>
    </row>
    <row r="10" spans="1:10" s="3" customFormat="1" ht="16.5" customHeight="1">
      <c r="A10" s="10" t="s">
        <v>8</v>
      </c>
      <c r="B10" s="10"/>
      <c r="C10" s="8" t="s">
        <v>47</v>
      </c>
      <c r="D10" s="8"/>
      <c r="E10" s="5">
        <v>5188010256</v>
      </c>
      <c r="F10" s="5"/>
      <c r="G10" s="5"/>
      <c r="H10" s="5"/>
      <c r="I10" s="5"/>
      <c r="J10" s="5"/>
    </row>
    <row r="11" spans="1:10" s="3" customFormat="1" ht="16.5" customHeight="1">
      <c r="A11" s="10" t="s">
        <v>6</v>
      </c>
      <c r="B11" s="10"/>
      <c r="C11" s="8" t="s">
        <v>46</v>
      </c>
      <c r="D11" s="8"/>
      <c r="E11" s="5">
        <v>1613796513</v>
      </c>
      <c r="F11" s="5"/>
      <c r="G11" s="5"/>
      <c r="H11" s="5"/>
      <c r="I11" s="5"/>
      <c r="J11" s="5"/>
    </row>
    <row r="12" spans="1:10" s="3" customFormat="1" ht="16.5" customHeight="1">
      <c r="A12" s="10" t="s">
        <v>4</v>
      </c>
      <c r="B12" s="10"/>
      <c r="C12" s="8" t="s">
        <v>45</v>
      </c>
      <c r="D12" s="8"/>
      <c r="E12" s="5">
        <v>1353793951</v>
      </c>
      <c r="F12" s="5"/>
      <c r="G12" s="5"/>
      <c r="H12" s="5"/>
      <c r="I12" s="5"/>
      <c r="J12" s="5"/>
    </row>
    <row r="13" spans="1:10" s="3" customFormat="1" ht="16.5" customHeight="1">
      <c r="A13" s="10" t="s">
        <v>20</v>
      </c>
      <c r="B13" s="10"/>
      <c r="C13" s="8" t="s">
        <v>44</v>
      </c>
      <c r="D13" s="8"/>
      <c r="E13" s="5">
        <v>566306053</v>
      </c>
      <c r="F13" s="5"/>
      <c r="G13" s="5"/>
      <c r="H13" s="5"/>
      <c r="I13" s="5"/>
      <c r="J13" s="5"/>
    </row>
    <row r="14" spans="1:10" s="3" customFormat="1" ht="16.5" customHeight="1">
      <c r="A14" s="10" t="s">
        <v>18</v>
      </c>
      <c r="B14" s="10"/>
      <c r="C14" s="8" t="s">
        <v>43</v>
      </c>
      <c r="D14" s="8"/>
      <c r="E14" s="5">
        <v>12518455</v>
      </c>
      <c r="F14" s="5"/>
      <c r="G14" s="5"/>
      <c r="H14" s="5"/>
      <c r="I14" s="5"/>
      <c r="J14" s="5"/>
    </row>
    <row r="15" spans="1:10" s="3" customFormat="1" ht="16.5" customHeight="1">
      <c r="A15" s="10" t="s">
        <v>33</v>
      </c>
      <c r="B15" s="10"/>
      <c r="C15" s="8" t="s">
        <v>42</v>
      </c>
      <c r="D15" s="8"/>
      <c r="E15" s="7">
        <v>19899171</v>
      </c>
      <c r="F15" s="5"/>
      <c r="G15" s="7">
        <f>SUM(E10:E15)</f>
        <v>8754324399</v>
      </c>
      <c r="H15" s="5"/>
      <c r="I15" s="5"/>
      <c r="J15" s="5"/>
    </row>
    <row r="16" spans="1:10" s="3" customFormat="1" ht="16.5" customHeight="1">
      <c r="A16" s="9"/>
      <c r="B16" s="9"/>
      <c r="C16" s="8" t="s">
        <v>41</v>
      </c>
      <c r="D16" s="8"/>
      <c r="E16" s="5"/>
      <c r="F16" s="5"/>
      <c r="G16" s="5"/>
      <c r="H16" s="5"/>
      <c r="I16" s="5">
        <f>G15-G8</f>
        <v>366325953</v>
      </c>
      <c r="J16" s="5"/>
    </row>
    <row r="17" spans="1:10" s="3" customFormat="1" ht="16.5" customHeight="1">
      <c r="A17" s="9" t="s">
        <v>40</v>
      </c>
      <c r="B17" s="9"/>
      <c r="C17" s="8" t="s">
        <v>39</v>
      </c>
      <c r="D17" s="8"/>
      <c r="E17" s="5"/>
      <c r="F17" s="5"/>
      <c r="G17" s="5"/>
      <c r="H17" s="5"/>
      <c r="I17" s="5"/>
      <c r="J17" s="5"/>
    </row>
    <row r="18" spans="1:10" s="3" customFormat="1" ht="16.5" customHeight="1">
      <c r="A18" s="10" t="s">
        <v>8</v>
      </c>
      <c r="B18" s="10"/>
      <c r="C18" s="8" t="s">
        <v>38</v>
      </c>
      <c r="D18" s="8"/>
      <c r="E18" s="5">
        <v>6611</v>
      </c>
      <c r="F18" s="5"/>
      <c r="G18" s="5"/>
      <c r="H18" s="5"/>
      <c r="I18" s="5"/>
      <c r="J18" s="5"/>
    </row>
    <row r="19" spans="1:10" s="3" customFormat="1" ht="16.5" customHeight="1">
      <c r="A19" s="10" t="s">
        <v>6</v>
      </c>
      <c r="B19" s="10"/>
      <c r="C19" s="8" t="s">
        <v>37</v>
      </c>
      <c r="D19" s="8"/>
      <c r="E19" s="5">
        <v>256830000</v>
      </c>
      <c r="F19" s="5"/>
      <c r="G19" s="5"/>
      <c r="H19" s="5"/>
      <c r="I19" s="5"/>
      <c r="J19" s="5"/>
    </row>
    <row r="20" spans="1:10" s="3" customFormat="1" ht="16.5" customHeight="1">
      <c r="A20" s="10" t="s">
        <v>4</v>
      </c>
      <c r="B20" s="10"/>
      <c r="C20" s="8" t="s">
        <v>36</v>
      </c>
      <c r="D20" s="8"/>
      <c r="E20" s="5">
        <v>12482015</v>
      </c>
      <c r="F20" s="5"/>
      <c r="G20" s="5"/>
      <c r="H20" s="5"/>
      <c r="I20" s="5"/>
      <c r="J20" s="5"/>
    </row>
    <row r="21" spans="1:10" s="3" customFormat="1" ht="16.5" customHeight="1">
      <c r="A21" s="10" t="s">
        <v>20</v>
      </c>
      <c r="B21" s="10"/>
      <c r="C21" s="8" t="s">
        <v>35</v>
      </c>
      <c r="D21" s="8"/>
      <c r="E21" s="5">
        <v>275077000</v>
      </c>
      <c r="F21" s="5"/>
      <c r="G21" s="5"/>
      <c r="H21" s="5"/>
      <c r="I21" s="5"/>
      <c r="J21" s="5"/>
    </row>
    <row r="22" spans="1:10" s="3" customFormat="1" ht="16.5" customHeight="1">
      <c r="A22" s="10" t="s">
        <v>18</v>
      </c>
      <c r="B22" s="10"/>
      <c r="C22" s="8" t="s">
        <v>34</v>
      </c>
      <c r="D22" s="8"/>
      <c r="E22" s="5">
        <v>341983003</v>
      </c>
      <c r="F22" s="5"/>
      <c r="G22" s="5"/>
      <c r="H22" s="5"/>
      <c r="I22" s="5"/>
      <c r="J22" s="5"/>
    </row>
    <row r="23" spans="1:10" s="3" customFormat="1" ht="16.5" customHeight="1">
      <c r="A23" s="10" t="s">
        <v>33</v>
      </c>
      <c r="B23" s="10"/>
      <c r="C23" s="8" t="s">
        <v>32</v>
      </c>
      <c r="D23" s="8"/>
      <c r="E23" s="5">
        <v>0</v>
      </c>
      <c r="F23" s="5"/>
      <c r="G23" s="5"/>
      <c r="H23" s="5"/>
      <c r="I23" s="5"/>
      <c r="J23" s="5"/>
    </row>
    <row r="24" spans="1:10" s="3" customFormat="1" ht="16.5" customHeight="1">
      <c r="A24" s="10" t="s">
        <v>31</v>
      </c>
      <c r="B24" s="10"/>
      <c r="C24" s="8" t="s">
        <v>30</v>
      </c>
      <c r="D24" s="8"/>
      <c r="E24" s="11">
        <v>80354306</v>
      </c>
      <c r="F24" s="5"/>
      <c r="G24" s="5"/>
      <c r="H24" s="5"/>
      <c r="I24" s="5"/>
      <c r="J24" s="5"/>
    </row>
    <row r="25" spans="1:10" s="3" customFormat="1" ht="16.5" customHeight="1">
      <c r="A25" s="10" t="s">
        <v>29</v>
      </c>
      <c r="B25" s="10"/>
      <c r="C25" s="8" t="s">
        <v>28</v>
      </c>
      <c r="D25" s="8"/>
      <c r="E25" s="7">
        <v>0</v>
      </c>
      <c r="F25" s="5"/>
      <c r="G25" s="5">
        <f>SUM(E18:E25)</f>
        <v>966732935</v>
      </c>
      <c r="H25" s="5"/>
      <c r="I25" s="5"/>
      <c r="J25" s="5"/>
    </row>
    <row r="26" spans="1:10" s="3" customFormat="1" ht="16.5" customHeight="1">
      <c r="A26" s="9" t="s">
        <v>27</v>
      </c>
      <c r="B26" s="9"/>
      <c r="C26" s="8" t="s">
        <v>26</v>
      </c>
      <c r="D26" s="8"/>
      <c r="E26" s="5"/>
      <c r="F26" s="5"/>
      <c r="G26" s="5"/>
      <c r="H26" s="5"/>
      <c r="I26" s="5"/>
      <c r="J26" s="5"/>
    </row>
    <row r="27" spans="1:10" s="3" customFormat="1" ht="16.5" customHeight="1">
      <c r="A27" s="10" t="s">
        <v>8</v>
      </c>
      <c r="B27" s="10"/>
      <c r="C27" s="8" t="s">
        <v>25</v>
      </c>
      <c r="D27" s="8"/>
      <c r="E27" s="5"/>
      <c r="F27" s="5"/>
      <c r="G27" s="5"/>
      <c r="H27" s="5"/>
      <c r="I27" s="5"/>
      <c r="J27" s="5"/>
    </row>
    <row r="28" spans="1:10" s="3" customFormat="1" ht="16.5" customHeight="1">
      <c r="A28" s="10"/>
      <c r="B28" s="10"/>
      <c r="C28" s="8" t="s">
        <v>24</v>
      </c>
      <c r="D28" s="8"/>
      <c r="E28" s="5">
        <v>135858320</v>
      </c>
      <c r="F28" s="5"/>
      <c r="G28" s="5"/>
      <c r="H28" s="5"/>
      <c r="I28" s="5"/>
      <c r="J28" s="5"/>
    </row>
    <row r="29" spans="1:10" s="3" customFormat="1" ht="16.5" customHeight="1">
      <c r="A29" s="10" t="s">
        <v>6</v>
      </c>
      <c r="B29" s="10"/>
      <c r="C29" s="8" t="s">
        <v>23</v>
      </c>
      <c r="D29" s="8"/>
      <c r="E29" s="5"/>
      <c r="F29" s="5"/>
      <c r="G29" s="5"/>
      <c r="H29" s="5"/>
      <c r="I29" s="5"/>
      <c r="J29" s="5"/>
    </row>
    <row r="30" spans="1:10" s="3" customFormat="1" ht="16.5" customHeight="1">
      <c r="A30" s="10"/>
      <c r="B30" s="10"/>
      <c r="C30" s="8" t="s">
        <v>22</v>
      </c>
      <c r="D30" s="8"/>
      <c r="E30" s="5">
        <v>33997000</v>
      </c>
      <c r="F30" s="5"/>
      <c r="G30" s="5"/>
      <c r="H30" s="5"/>
      <c r="I30" s="5"/>
      <c r="J30" s="5"/>
    </row>
    <row r="31" spans="1:10" s="3" customFormat="1" ht="16.5" customHeight="1">
      <c r="A31" s="10" t="s">
        <v>4</v>
      </c>
      <c r="B31" s="10"/>
      <c r="C31" s="8" t="s">
        <v>21</v>
      </c>
      <c r="D31" s="8"/>
      <c r="E31" s="5">
        <v>0</v>
      </c>
      <c r="F31" s="5"/>
      <c r="G31" s="5"/>
      <c r="H31" s="5"/>
      <c r="I31" s="5"/>
      <c r="J31" s="5"/>
    </row>
    <row r="32" spans="1:10" s="3" customFormat="1" ht="16.5" customHeight="1">
      <c r="A32" s="10" t="s">
        <v>20</v>
      </c>
      <c r="B32" s="10"/>
      <c r="C32" s="8" t="s">
        <v>19</v>
      </c>
      <c r="D32" s="8"/>
      <c r="E32" s="5">
        <v>25800000</v>
      </c>
      <c r="F32" s="5"/>
      <c r="G32" s="5"/>
      <c r="H32" s="5"/>
      <c r="I32" s="5"/>
      <c r="J32" s="5"/>
    </row>
    <row r="33" spans="1:10" s="3" customFormat="1" ht="16.5" customHeight="1">
      <c r="A33" s="10" t="s">
        <v>18</v>
      </c>
      <c r="B33" s="10"/>
      <c r="C33" s="8" t="s">
        <v>17</v>
      </c>
      <c r="D33" s="8"/>
      <c r="E33" s="7">
        <v>271892122</v>
      </c>
      <c r="F33" s="5"/>
      <c r="G33" s="7">
        <f>SUM(E28,E30:E33)</f>
        <v>467547442</v>
      </c>
      <c r="H33" s="5"/>
      <c r="I33" s="7">
        <f>G25-G33</f>
        <v>499185493</v>
      </c>
      <c r="J33" s="5"/>
    </row>
    <row r="34" spans="1:10" s="3" customFormat="1" ht="16.5" customHeight="1">
      <c r="A34" s="9"/>
      <c r="B34" s="9"/>
      <c r="C34" s="8" t="s">
        <v>16</v>
      </c>
      <c r="D34" s="8"/>
      <c r="E34" s="5"/>
      <c r="F34" s="5"/>
      <c r="G34" s="5"/>
      <c r="H34" s="5"/>
      <c r="I34" s="5">
        <f>-(I16-I33)</f>
        <v>132859540</v>
      </c>
      <c r="J34" s="5"/>
    </row>
    <row r="35" spans="1:10" s="3" customFormat="1" ht="16.5" customHeight="1">
      <c r="A35" s="9" t="s">
        <v>15</v>
      </c>
      <c r="B35" s="9"/>
      <c r="C35" s="8" t="s">
        <v>14</v>
      </c>
      <c r="D35" s="8"/>
      <c r="E35" s="5"/>
      <c r="F35" s="5"/>
      <c r="G35" s="5"/>
      <c r="H35" s="5"/>
      <c r="I35" s="5"/>
      <c r="J35" s="5"/>
    </row>
    <row r="36" spans="1:10" s="3" customFormat="1" ht="16.5" customHeight="1">
      <c r="A36" s="10" t="s">
        <v>8</v>
      </c>
      <c r="B36" s="10"/>
      <c r="C36" s="8" t="s">
        <v>13</v>
      </c>
      <c r="D36" s="8"/>
      <c r="E36" s="5">
        <v>0</v>
      </c>
      <c r="F36" s="5"/>
      <c r="G36" s="5"/>
      <c r="H36" s="5"/>
      <c r="I36" s="5"/>
      <c r="J36" s="5"/>
    </row>
    <row r="37" spans="1:10" s="3" customFormat="1" ht="16.5" customHeight="1">
      <c r="A37" s="10" t="s">
        <v>6</v>
      </c>
      <c r="B37" s="10"/>
      <c r="C37" s="8" t="s">
        <v>12</v>
      </c>
      <c r="D37" s="8"/>
      <c r="E37" s="5">
        <v>0</v>
      </c>
      <c r="F37" s="5"/>
      <c r="G37" s="5"/>
      <c r="H37" s="5"/>
      <c r="I37" s="5"/>
      <c r="J37" s="5"/>
    </row>
    <row r="38" spans="1:10" s="3" customFormat="1" ht="16.5" customHeight="1">
      <c r="A38" s="10" t="s">
        <v>4</v>
      </c>
      <c r="B38" s="10"/>
      <c r="C38" s="8" t="s">
        <v>11</v>
      </c>
      <c r="D38" s="8"/>
      <c r="E38" s="7">
        <v>0</v>
      </c>
      <c r="F38" s="5"/>
      <c r="G38" s="5">
        <f>SUM(E36:E38)</f>
        <v>0</v>
      </c>
      <c r="H38" s="5"/>
      <c r="I38" s="5"/>
      <c r="J38" s="5"/>
    </row>
    <row r="39" spans="1:10" s="3" customFormat="1" ht="16.5" customHeight="1">
      <c r="A39" s="9" t="s">
        <v>10</v>
      </c>
      <c r="B39" s="9"/>
      <c r="C39" s="8" t="s">
        <v>9</v>
      </c>
      <c r="D39" s="8"/>
      <c r="E39" s="5"/>
      <c r="F39" s="5"/>
      <c r="G39" s="5"/>
      <c r="H39" s="5"/>
      <c r="I39" s="5"/>
      <c r="J39" s="5"/>
    </row>
    <row r="40" spans="1:10" s="3" customFormat="1" ht="16.5" customHeight="1">
      <c r="A40" s="10" t="s">
        <v>8</v>
      </c>
      <c r="B40" s="10"/>
      <c r="C40" s="8" t="s">
        <v>7</v>
      </c>
      <c r="D40" s="8"/>
      <c r="E40" s="5">
        <v>0</v>
      </c>
      <c r="F40" s="5"/>
      <c r="G40" s="5"/>
      <c r="H40" s="5"/>
      <c r="I40" s="5"/>
      <c r="J40" s="5"/>
    </row>
    <row r="41" spans="1:10" s="3" customFormat="1" ht="16.5" customHeight="1">
      <c r="A41" s="10" t="s">
        <v>6</v>
      </c>
      <c r="B41" s="10"/>
      <c r="C41" s="8" t="s">
        <v>5</v>
      </c>
      <c r="D41" s="8"/>
      <c r="E41" s="5">
        <v>0</v>
      </c>
      <c r="F41" s="5"/>
      <c r="G41" s="5"/>
      <c r="H41" s="5"/>
      <c r="I41" s="5"/>
      <c r="J41" s="5"/>
    </row>
    <row r="42" spans="1:10" s="3" customFormat="1" ht="16.5" customHeight="1">
      <c r="A42" s="10" t="s">
        <v>4</v>
      </c>
      <c r="B42" s="10"/>
      <c r="C42" s="8" t="s">
        <v>3</v>
      </c>
      <c r="D42" s="8"/>
      <c r="E42" s="7">
        <v>0</v>
      </c>
      <c r="F42" s="5"/>
      <c r="G42" s="7">
        <f>SUM(E40:E42)</f>
        <v>0</v>
      </c>
      <c r="H42" s="5"/>
      <c r="I42" s="7">
        <f>G38-G42</f>
        <v>0</v>
      </c>
      <c r="J42" s="5"/>
    </row>
    <row r="43" spans="1:10" s="3" customFormat="1" ht="16.5" customHeight="1">
      <c r="A43" s="9"/>
      <c r="B43" s="9"/>
      <c r="C43" s="8" t="s">
        <v>2</v>
      </c>
      <c r="D43" s="8"/>
      <c r="E43" s="5"/>
      <c r="F43" s="5"/>
      <c r="G43" s="5"/>
      <c r="H43" s="5"/>
      <c r="I43" s="5">
        <f>I34+I42</f>
        <v>132859540</v>
      </c>
      <c r="J43" s="5"/>
    </row>
    <row r="44" spans="1:10" s="3" customFormat="1" ht="16.5" customHeight="1">
      <c r="A44" s="9"/>
      <c r="B44" s="9"/>
      <c r="C44" s="8" t="s">
        <v>1</v>
      </c>
      <c r="D44" s="8"/>
      <c r="E44" s="5"/>
      <c r="F44" s="5"/>
      <c r="G44" s="5"/>
      <c r="H44" s="5"/>
      <c r="I44" s="7">
        <v>9102789733</v>
      </c>
      <c r="J44" s="5"/>
    </row>
    <row r="45" spans="1:10" s="3" customFormat="1" ht="16.5" customHeight="1" thickBot="1">
      <c r="A45" s="4"/>
      <c r="B45" s="4"/>
      <c r="C45" s="3" t="s">
        <v>0</v>
      </c>
      <c r="E45" s="5"/>
      <c r="F45" s="5"/>
      <c r="G45" s="5"/>
      <c r="H45" s="5"/>
      <c r="I45" s="6">
        <f>-I43+I44</f>
        <v>8969930193</v>
      </c>
      <c r="J45" s="5"/>
    </row>
    <row r="46" spans="1:10" s="3" customFormat="1" ht="14.25" thickTop="1">
      <c r="A46" s="4"/>
      <c r="B46" s="4"/>
    </row>
  </sheetData>
  <mergeCells count="4">
    <mergeCell ref="A4:I4"/>
    <mergeCell ref="A3:I3"/>
    <mergeCell ref="A2:I2"/>
    <mergeCell ref="A1:I1"/>
  </mergeCells>
  <phoneticPr fontId="3"/>
  <pageMargins left="0.74803149606299213" right="0.19685039370078741" top="0.59055118110236227" bottom="0.39370078740157483" header="0.31496062992125984" footer="0.31496062992125984"/>
  <pageSetup paperSize="9"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7"/>
  <sheetViews>
    <sheetView zoomScaleNormal="100" workbookViewId="0">
      <selection activeCell="F50" sqref="F50"/>
    </sheetView>
  </sheetViews>
  <sheetFormatPr defaultRowHeight="12"/>
  <cols>
    <col min="1" max="1" width="4.125" style="2" bestFit="1" customWidth="1"/>
    <col min="2" max="2" width="0.625" style="2" customWidth="1"/>
    <col min="3" max="3" width="18" style="1" customWidth="1"/>
    <col min="4" max="4" width="3" style="1" customWidth="1"/>
    <col min="5" max="5" width="14.625" style="1" customWidth="1"/>
    <col min="6" max="6" width="3" style="1" customWidth="1"/>
    <col min="7" max="7" width="12.75" style="1" customWidth="1"/>
    <col min="8" max="8" width="3" style="1" customWidth="1"/>
    <col min="9" max="9" width="12.75" style="1" customWidth="1"/>
    <col min="10" max="10" width="3" style="1" customWidth="1"/>
    <col min="11" max="11" width="12.75" style="1" customWidth="1"/>
    <col min="12" max="16384" width="9" style="1"/>
  </cols>
  <sheetData>
    <row r="1" spans="1:11" ht="31.5" customHeight="1"/>
    <row r="2" spans="1:11" ht="31.5" customHeight="1">
      <c r="A2" s="130" t="s">
        <v>95</v>
      </c>
      <c r="B2" s="130"/>
      <c r="C2" s="130"/>
      <c r="D2" s="130"/>
      <c r="E2" s="130"/>
      <c r="F2" s="130"/>
      <c r="G2" s="130"/>
      <c r="H2" s="130"/>
      <c r="I2" s="130"/>
    </row>
    <row r="3" spans="1:11" ht="18.75" customHeight="1">
      <c r="A3" s="129" t="s">
        <v>94</v>
      </c>
      <c r="B3" s="129"/>
      <c r="C3" s="129"/>
      <c r="D3" s="129"/>
      <c r="E3" s="129"/>
      <c r="F3" s="129"/>
      <c r="G3" s="129"/>
      <c r="H3" s="129"/>
      <c r="I3" s="129"/>
      <c r="J3" s="129"/>
      <c r="K3" s="129"/>
    </row>
    <row r="4" spans="1:11" ht="18.75" customHeight="1">
      <c r="A4" s="129" t="s">
        <v>93</v>
      </c>
      <c r="B4" s="129"/>
      <c r="C4" s="129"/>
      <c r="D4" s="129"/>
      <c r="E4" s="129"/>
      <c r="F4" s="129"/>
      <c r="G4" s="129"/>
      <c r="H4" s="129"/>
      <c r="I4" s="129"/>
      <c r="J4" s="129"/>
      <c r="K4" s="129"/>
    </row>
    <row r="5" spans="1:11" s="3" customFormat="1" ht="29.25" customHeight="1">
      <c r="A5" s="128" t="s">
        <v>92</v>
      </c>
      <c r="B5" s="128"/>
      <c r="C5" s="128"/>
      <c r="D5" s="128"/>
      <c r="E5" s="128"/>
      <c r="F5" s="128"/>
      <c r="G5" s="128"/>
      <c r="H5" s="128"/>
      <c r="I5" s="128"/>
      <c r="J5" s="128"/>
      <c r="K5" s="128"/>
    </row>
    <row r="6" spans="1:11" ht="18.75" customHeight="1">
      <c r="A6" s="19" t="s">
        <v>54</v>
      </c>
      <c r="B6" s="19"/>
      <c r="C6" s="16" t="s">
        <v>91</v>
      </c>
      <c r="E6" s="14"/>
      <c r="F6" s="14"/>
      <c r="G6" s="14"/>
      <c r="H6" s="14"/>
      <c r="I6" s="14"/>
      <c r="J6" s="14"/>
      <c r="K6" s="14"/>
    </row>
    <row r="7" spans="1:11" ht="18.75" customHeight="1">
      <c r="A7" s="17" t="s">
        <v>8</v>
      </c>
      <c r="B7" s="17"/>
      <c r="C7" s="16" t="s">
        <v>90</v>
      </c>
      <c r="E7" s="15"/>
      <c r="F7" s="15"/>
      <c r="G7" s="15"/>
      <c r="H7" s="15"/>
      <c r="I7" s="15"/>
      <c r="J7" s="14"/>
      <c r="K7" s="14"/>
    </row>
    <row r="8" spans="1:11" ht="18.75" customHeight="1">
      <c r="A8" s="17" t="s">
        <v>71</v>
      </c>
      <c r="B8" s="17"/>
      <c r="C8" s="16" t="s">
        <v>89</v>
      </c>
      <c r="E8" s="15"/>
      <c r="F8" s="15"/>
      <c r="G8" s="15">
        <v>180303049</v>
      </c>
      <c r="H8" s="15"/>
      <c r="I8" s="15"/>
      <c r="J8" s="14"/>
      <c r="K8" s="14"/>
    </row>
    <row r="9" spans="1:11" ht="18.75" customHeight="1">
      <c r="A9" s="17" t="s">
        <v>70</v>
      </c>
      <c r="B9" s="17"/>
      <c r="C9" s="16" t="s">
        <v>88</v>
      </c>
      <c r="E9" s="15">
        <v>7967418436</v>
      </c>
      <c r="F9" s="15"/>
      <c r="G9" s="15"/>
      <c r="H9" s="15"/>
      <c r="I9" s="15"/>
      <c r="J9" s="14"/>
      <c r="K9" s="14"/>
    </row>
    <row r="10" spans="1:11" ht="18.75" customHeight="1">
      <c r="A10" s="17"/>
      <c r="B10" s="17"/>
      <c r="C10" s="16" t="s">
        <v>77</v>
      </c>
      <c r="E10" s="18">
        <v>3286201777</v>
      </c>
      <c r="F10" s="15"/>
      <c r="G10" s="15">
        <f>E9-E10</f>
        <v>4681216659</v>
      </c>
      <c r="H10" s="15"/>
      <c r="I10" s="15"/>
      <c r="J10" s="14"/>
      <c r="K10" s="14"/>
    </row>
    <row r="11" spans="1:11" ht="18.75" customHeight="1">
      <c r="A11" s="17" t="s">
        <v>87</v>
      </c>
      <c r="B11" s="17"/>
      <c r="C11" s="16" t="s">
        <v>86</v>
      </c>
      <c r="E11" s="15">
        <v>7297789745</v>
      </c>
      <c r="F11" s="15"/>
      <c r="G11" s="15"/>
      <c r="H11" s="15"/>
      <c r="I11" s="15"/>
      <c r="J11" s="14"/>
      <c r="K11" s="14"/>
    </row>
    <row r="12" spans="1:11" ht="18.75" customHeight="1">
      <c r="A12" s="17"/>
      <c r="B12" s="17"/>
      <c r="C12" s="16" t="s">
        <v>77</v>
      </c>
      <c r="E12" s="18">
        <v>6813478483</v>
      </c>
      <c r="F12" s="15"/>
      <c r="G12" s="15">
        <f>E11-E12</f>
        <v>484311262</v>
      </c>
      <c r="H12" s="15"/>
      <c r="I12" s="15"/>
      <c r="J12" s="14"/>
      <c r="K12" s="14"/>
    </row>
    <row r="13" spans="1:11" ht="18.75" customHeight="1">
      <c r="A13" s="17" t="s">
        <v>85</v>
      </c>
      <c r="B13" s="17"/>
      <c r="C13" s="16" t="s">
        <v>84</v>
      </c>
      <c r="E13" s="15">
        <v>428107737</v>
      </c>
      <c r="F13" s="15"/>
      <c r="G13" s="15"/>
      <c r="H13" s="15"/>
      <c r="I13" s="15"/>
      <c r="J13" s="14"/>
      <c r="K13" s="14"/>
    </row>
    <row r="14" spans="1:11" ht="18.75" customHeight="1">
      <c r="A14" s="17"/>
      <c r="B14" s="17"/>
      <c r="C14" s="16" t="s">
        <v>77</v>
      </c>
      <c r="E14" s="18">
        <v>380124385</v>
      </c>
      <c r="F14" s="15"/>
      <c r="G14" s="15">
        <f>E13-E14</f>
        <v>47983352</v>
      </c>
      <c r="H14" s="15"/>
      <c r="I14" s="15"/>
      <c r="J14" s="14"/>
      <c r="K14" s="14"/>
    </row>
    <row r="15" spans="1:11" ht="18.75" customHeight="1">
      <c r="A15" s="17" t="s">
        <v>83</v>
      </c>
      <c r="B15" s="17"/>
      <c r="C15" s="16" t="s">
        <v>82</v>
      </c>
      <c r="E15" s="15">
        <v>6155962549</v>
      </c>
      <c r="F15" s="15"/>
      <c r="G15" s="15"/>
      <c r="H15" s="15"/>
      <c r="I15" s="15"/>
      <c r="J15" s="14"/>
      <c r="K15" s="14"/>
    </row>
    <row r="16" spans="1:11" ht="18.75" customHeight="1">
      <c r="A16" s="17"/>
      <c r="B16" s="17"/>
      <c r="C16" s="16" t="s">
        <v>77</v>
      </c>
      <c r="E16" s="18">
        <v>4825649978</v>
      </c>
      <c r="F16" s="15"/>
      <c r="G16" s="15">
        <f>E15-E16</f>
        <v>1330312571</v>
      </c>
      <c r="H16" s="15"/>
      <c r="I16" s="15"/>
      <c r="J16" s="14"/>
      <c r="K16" s="14"/>
    </row>
    <row r="17" spans="1:11" ht="18.75" customHeight="1">
      <c r="A17" s="17" t="s">
        <v>81</v>
      </c>
      <c r="B17" s="17"/>
      <c r="C17" s="16" t="s">
        <v>80</v>
      </c>
      <c r="E17" s="15">
        <v>7283369</v>
      </c>
      <c r="F17" s="15"/>
      <c r="G17" s="15"/>
      <c r="H17" s="15"/>
      <c r="I17" s="15"/>
      <c r="J17" s="14"/>
      <c r="K17" s="14"/>
    </row>
    <row r="18" spans="1:11" ht="18.75" customHeight="1">
      <c r="A18" s="17"/>
      <c r="B18" s="17"/>
      <c r="C18" s="16" t="s">
        <v>77</v>
      </c>
      <c r="E18" s="18">
        <v>6401214</v>
      </c>
      <c r="F18" s="15"/>
      <c r="G18" s="15">
        <f>E17-E18</f>
        <v>882155</v>
      </c>
      <c r="H18" s="15"/>
      <c r="I18" s="15"/>
      <c r="J18" s="14"/>
      <c r="K18" s="14"/>
    </row>
    <row r="19" spans="1:11" ht="18.75" customHeight="1">
      <c r="A19" s="17" t="s">
        <v>79</v>
      </c>
      <c r="B19" s="17"/>
      <c r="C19" s="16" t="s">
        <v>78</v>
      </c>
      <c r="E19" s="15">
        <v>0</v>
      </c>
      <c r="F19" s="15"/>
      <c r="G19" s="15"/>
      <c r="H19" s="15"/>
      <c r="I19" s="15"/>
      <c r="J19" s="14"/>
      <c r="K19" s="14"/>
    </row>
    <row r="20" spans="1:11" ht="18.75" customHeight="1">
      <c r="A20" s="17"/>
      <c r="B20" s="17"/>
      <c r="C20" s="16" t="s">
        <v>77</v>
      </c>
      <c r="E20" s="18">
        <v>0</v>
      </c>
      <c r="F20" s="15"/>
      <c r="G20" s="18">
        <f>E19-E20</f>
        <v>0</v>
      </c>
      <c r="H20" s="15"/>
      <c r="I20" s="15"/>
      <c r="J20" s="14"/>
      <c r="K20" s="14"/>
    </row>
    <row r="21" spans="1:11" ht="18.75" customHeight="1">
      <c r="A21" s="17"/>
      <c r="B21" s="17"/>
      <c r="C21" s="16" t="s">
        <v>76</v>
      </c>
      <c r="E21" s="15"/>
      <c r="F21" s="15"/>
      <c r="G21" s="15"/>
      <c r="H21" s="15"/>
      <c r="I21" s="15">
        <f>SUM(G8,G10,G12,G14,G16,G18,G20)</f>
        <v>6725009048</v>
      </c>
      <c r="J21" s="14"/>
      <c r="K21" s="14"/>
    </row>
    <row r="22" spans="1:11" ht="18.75" customHeight="1">
      <c r="A22" s="17" t="s">
        <v>6</v>
      </c>
      <c r="B22" s="17"/>
      <c r="C22" s="16" t="s">
        <v>75</v>
      </c>
      <c r="E22" s="15"/>
      <c r="F22" s="15"/>
      <c r="G22" s="15"/>
      <c r="H22" s="15"/>
      <c r="I22" s="15"/>
      <c r="J22" s="14"/>
      <c r="K22" s="14"/>
    </row>
    <row r="23" spans="1:11" ht="18.75" customHeight="1">
      <c r="A23" s="17" t="s">
        <v>71</v>
      </c>
      <c r="B23" s="17"/>
      <c r="C23" s="16" t="s">
        <v>74</v>
      </c>
      <c r="E23" s="15"/>
      <c r="F23" s="15"/>
      <c r="G23" s="18">
        <v>323300</v>
      </c>
      <c r="H23" s="15"/>
      <c r="I23" s="15"/>
      <c r="J23" s="14"/>
      <c r="K23" s="14"/>
    </row>
    <row r="24" spans="1:11" ht="18.75" customHeight="1">
      <c r="A24" s="17"/>
      <c r="B24" s="17"/>
      <c r="C24" s="16" t="s">
        <v>73</v>
      </c>
      <c r="E24" s="15"/>
      <c r="F24" s="15"/>
      <c r="G24" s="15"/>
      <c r="H24" s="15"/>
      <c r="I24" s="15">
        <f>G23</f>
        <v>323300</v>
      </c>
      <c r="J24" s="14"/>
      <c r="K24" s="14"/>
    </row>
    <row r="25" spans="1:11" ht="18.75" customHeight="1">
      <c r="A25" s="17" t="s">
        <v>4</v>
      </c>
      <c r="B25" s="17"/>
      <c r="C25" s="16" t="s">
        <v>72</v>
      </c>
      <c r="E25" s="15"/>
      <c r="F25" s="15"/>
      <c r="G25" s="15"/>
      <c r="H25" s="15"/>
      <c r="I25" s="15"/>
      <c r="J25" s="14"/>
      <c r="K25" s="14"/>
    </row>
    <row r="26" spans="1:11" ht="18.75" customHeight="1">
      <c r="A26" s="17" t="s">
        <v>71</v>
      </c>
      <c r="B26" s="17"/>
      <c r="C26" s="16" t="s">
        <v>23</v>
      </c>
      <c r="E26" s="15"/>
      <c r="F26" s="15"/>
      <c r="G26" s="15">
        <v>106658409</v>
      </c>
      <c r="H26" s="15"/>
      <c r="I26" s="15"/>
      <c r="J26" s="14"/>
      <c r="K26" s="14"/>
    </row>
    <row r="27" spans="1:11" ht="18.75" customHeight="1">
      <c r="A27" s="17" t="s">
        <v>70</v>
      </c>
      <c r="B27" s="17"/>
      <c r="C27" s="16" t="s">
        <v>69</v>
      </c>
      <c r="E27" s="15"/>
      <c r="F27" s="15"/>
      <c r="G27" s="18">
        <v>87950000</v>
      </c>
      <c r="H27" s="15"/>
      <c r="I27" s="15"/>
      <c r="J27" s="14"/>
      <c r="K27" s="14"/>
    </row>
    <row r="28" spans="1:11" ht="18.75" customHeight="1">
      <c r="A28" s="17"/>
      <c r="B28" s="17"/>
      <c r="C28" s="16" t="s">
        <v>68</v>
      </c>
      <c r="E28" s="15"/>
      <c r="F28" s="15"/>
      <c r="G28" s="15"/>
      <c r="H28" s="15"/>
      <c r="I28" s="18">
        <f>SUM(G26:G27)</f>
        <v>194608409</v>
      </c>
      <c r="J28" s="14"/>
      <c r="K28" s="14"/>
    </row>
    <row r="29" spans="1:11" ht="18.75" customHeight="1">
      <c r="A29" s="17"/>
      <c r="B29" s="17"/>
      <c r="C29" s="16" t="s">
        <v>67</v>
      </c>
      <c r="E29" s="15"/>
      <c r="F29" s="15"/>
      <c r="G29" s="15"/>
      <c r="H29" s="15"/>
      <c r="I29" s="15"/>
      <c r="J29" s="14"/>
      <c r="K29" s="14">
        <f>SUM(I21,I24,I28)</f>
        <v>6919940757</v>
      </c>
    </row>
    <row r="30" spans="1:11" ht="18.75" customHeight="1">
      <c r="A30" s="17"/>
      <c r="B30" s="17"/>
      <c r="C30" s="16"/>
      <c r="E30" s="15"/>
      <c r="F30" s="15"/>
      <c r="G30" s="15"/>
      <c r="H30" s="15"/>
      <c r="I30" s="15"/>
      <c r="J30" s="14"/>
      <c r="K30" s="14"/>
    </row>
    <row r="31" spans="1:11" ht="18.75" customHeight="1">
      <c r="A31" s="19" t="s">
        <v>49</v>
      </c>
      <c r="B31" s="19"/>
      <c r="C31" s="16" t="s">
        <v>66</v>
      </c>
      <c r="E31" s="15"/>
      <c r="F31" s="15"/>
      <c r="G31" s="15"/>
      <c r="H31" s="15"/>
      <c r="I31" s="15"/>
      <c r="J31" s="14"/>
      <c r="K31" s="14"/>
    </row>
    <row r="32" spans="1:11" ht="18.75" customHeight="1">
      <c r="A32" s="17" t="s">
        <v>8</v>
      </c>
      <c r="B32" s="17"/>
      <c r="C32" s="16" t="s">
        <v>65</v>
      </c>
      <c r="E32" s="15"/>
      <c r="F32" s="15"/>
      <c r="G32" s="15"/>
      <c r="H32" s="15"/>
      <c r="I32" s="15">
        <v>330925322</v>
      </c>
      <c r="J32" s="14"/>
      <c r="K32" s="14"/>
    </row>
    <row r="33" spans="1:11" ht="18.75" customHeight="1">
      <c r="A33" s="17" t="s">
        <v>6</v>
      </c>
      <c r="B33" s="17"/>
      <c r="C33" s="16" t="s">
        <v>64</v>
      </c>
      <c r="E33" s="15"/>
      <c r="F33" s="15"/>
      <c r="G33" s="15"/>
      <c r="H33" s="15"/>
      <c r="I33" s="15">
        <v>1395081474</v>
      </c>
      <c r="J33" s="14"/>
      <c r="K33" s="14"/>
    </row>
    <row r="34" spans="1:11" ht="18.75" customHeight="1">
      <c r="A34" s="17"/>
      <c r="B34" s="17"/>
      <c r="C34" s="16" t="s">
        <v>63</v>
      </c>
      <c r="E34" s="15"/>
      <c r="F34" s="15"/>
      <c r="G34" s="15"/>
      <c r="H34" s="15"/>
      <c r="I34" s="15">
        <v>-5276945</v>
      </c>
      <c r="J34" s="14"/>
      <c r="K34" s="14"/>
    </row>
    <row r="35" spans="1:11" ht="18.75" customHeight="1">
      <c r="A35" s="17" t="s">
        <v>4</v>
      </c>
      <c r="B35" s="17"/>
      <c r="C35" s="16" t="s">
        <v>62</v>
      </c>
      <c r="E35" s="15"/>
      <c r="F35" s="15"/>
      <c r="G35" s="15"/>
      <c r="H35" s="15"/>
      <c r="I35" s="15">
        <v>70014451</v>
      </c>
      <c r="J35" s="14"/>
      <c r="K35" s="14"/>
    </row>
    <row r="36" spans="1:11" ht="18.75" customHeight="1">
      <c r="A36" s="17" t="s">
        <v>20</v>
      </c>
      <c r="B36" s="17"/>
      <c r="C36" s="16" t="s">
        <v>61</v>
      </c>
      <c r="E36" s="15"/>
      <c r="F36" s="15"/>
      <c r="G36" s="15"/>
      <c r="H36" s="15"/>
      <c r="I36" s="18">
        <v>0</v>
      </c>
      <c r="J36" s="14"/>
      <c r="K36" s="14"/>
    </row>
    <row r="37" spans="1:11" ht="18.75" customHeight="1">
      <c r="A37" s="17"/>
      <c r="B37" s="17"/>
      <c r="C37" s="16" t="s">
        <v>60</v>
      </c>
      <c r="E37" s="15"/>
      <c r="F37" s="15"/>
      <c r="G37" s="15"/>
      <c r="H37" s="15"/>
      <c r="I37" s="15"/>
      <c r="J37" s="14"/>
      <c r="K37" s="18">
        <f>SUM(I32:I36)</f>
        <v>1790744302</v>
      </c>
    </row>
    <row r="38" spans="1:11" ht="18.75" customHeight="1" thickBot="1">
      <c r="A38" s="17"/>
      <c r="B38" s="17"/>
      <c r="C38" s="16" t="s">
        <v>59</v>
      </c>
      <c r="E38" s="15"/>
      <c r="F38" s="15"/>
      <c r="G38" s="15"/>
      <c r="H38" s="15"/>
      <c r="I38" s="15"/>
      <c r="J38" s="14"/>
      <c r="K38" s="13">
        <f>SUM(K29,K37)</f>
        <v>8710685059</v>
      </c>
    </row>
    <row r="39" spans="1:11" s="3" customFormat="1" ht="18" customHeight="1" thickTop="1">
      <c r="A39" s="10"/>
      <c r="B39" s="10"/>
      <c r="C39" s="8"/>
      <c r="D39" s="8"/>
      <c r="E39" s="11"/>
      <c r="F39" s="11"/>
      <c r="G39" s="11"/>
      <c r="H39" s="11"/>
      <c r="I39" s="11"/>
      <c r="J39" s="5"/>
    </row>
    <row r="40" spans="1:11" s="3" customFormat="1" ht="18" customHeight="1">
      <c r="A40" s="9"/>
      <c r="B40" s="9"/>
      <c r="C40" s="8"/>
      <c r="D40" s="8"/>
      <c r="E40" s="11"/>
      <c r="F40" s="11"/>
      <c r="G40" s="11"/>
      <c r="H40" s="11"/>
      <c r="I40" s="11"/>
      <c r="J40" s="5"/>
    </row>
    <row r="41" spans="1:11" s="3" customFormat="1" ht="18" customHeight="1">
      <c r="A41" s="10"/>
      <c r="B41" s="10"/>
      <c r="C41" s="8"/>
      <c r="D41" s="8"/>
      <c r="E41" s="11"/>
      <c r="F41" s="11"/>
      <c r="G41" s="11"/>
      <c r="H41" s="11"/>
      <c r="I41" s="11"/>
      <c r="J41" s="5"/>
    </row>
    <row r="42" spans="1:11" s="3" customFormat="1" ht="18" customHeight="1">
      <c r="A42" s="10"/>
      <c r="B42" s="10"/>
      <c r="C42" s="8"/>
      <c r="D42" s="8"/>
      <c r="E42" s="11"/>
      <c r="F42" s="11"/>
      <c r="G42" s="11"/>
      <c r="H42" s="11"/>
      <c r="I42" s="11"/>
      <c r="J42" s="5"/>
    </row>
    <row r="43" spans="1:11" s="3" customFormat="1" ht="18" customHeight="1">
      <c r="A43" s="10"/>
      <c r="B43" s="10"/>
      <c r="C43" s="8"/>
      <c r="D43" s="8"/>
      <c r="E43" s="11"/>
      <c r="F43" s="11"/>
      <c r="G43" s="11"/>
      <c r="H43" s="11"/>
      <c r="I43" s="11"/>
      <c r="J43" s="5"/>
    </row>
    <row r="44" spans="1:11" s="3" customFormat="1" ht="18" customHeight="1">
      <c r="A44" s="9"/>
      <c r="B44" s="9"/>
      <c r="C44" s="8"/>
      <c r="D44" s="8"/>
      <c r="E44" s="11"/>
      <c r="F44" s="11"/>
      <c r="G44" s="11"/>
      <c r="H44" s="11"/>
      <c r="I44" s="11"/>
      <c r="J44" s="5"/>
    </row>
    <row r="45" spans="1:11" s="3" customFormat="1" ht="18" customHeight="1">
      <c r="A45" s="9"/>
      <c r="B45" s="9"/>
      <c r="C45" s="8"/>
      <c r="D45" s="8"/>
      <c r="E45" s="11"/>
      <c r="F45" s="11"/>
      <c r="G45" s="11"/>
      <c r="H45" s="11"/>
      <c r="I45" s="11"/>
      <c r="J45" s="5"/>
    </row>
    <row r="46" spans="1:11" s="3" customFormat="1" ht="18" customHeight="1">
      <c r="A46" s="4"/>
      <c r="B46" s="4"/>
      <c r="E46" s="11"/>
      <c r="F46" s="11"/>
      <c r="G46" s="11"/>
      <c r="H46" s="11"/>
      <c r="I46" s="11"/>
      <c r="J46" s="5"/>
    </row>
    <row r="47" spans="1:11" s="3" customFormat="1" ht="13.5">
      <c r="A47" s="4"/>
      <c r="B47" s="4"/>
    </row>
  </sheetData>
  <mergeCells count="4">
    <mergeCell ref="A2:I2"/>
    <mergeCell ref="A3:K3"/>
    <mergeCell ref="A4:K4"/>
    <mergeCell ref="A5:K5"/>
  </mergeCells>
  <phoneticPr fontId="3"/>
  <pageMargins left="0.74803149606299213" right="0.19685039370078741" top="0.59055118110236227" bottom="0.39370078740157483" header="0.31496062992125984" footer="0.31496062992125984"/>
  <pageSetup paperSize="9" orientation="portrait"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5"/>
  <sheetViews>
    <sheetView zoomScaleNormal="100" workbookViewId="0">
      <selection activeCell="E32" sqref="E32"/>
    </sheetView>
  </sheetViews>
  <sheetFormatPr defaultRowHeight="12"/>
  <cols>
    <col min="1" max="1" width="4.125" style="2" bestFit="1" customWidth="1"/>
    <col min="2" max="2" width="0.625" style="2" customWidth="1"/>
    <col min="3" max="3" width="18" style="1" customWidth="1"/>
    <col min="4" max="4" width="3" style="1" customWidth="1"/>
    <col min="5" max="5" width="9.125" style="14" customWidth="1"/>
    <col min="6" max="6" width="3" style="14" customWidth="1"/>
    <col min="7" max="7" width="13.75" style="14" customWidth="1"/>
    <col min="8" max="8" width="3" style="14" customWidth="1"/>
    <col min="9" max="9" width="16.125" style="14" bestFit="1" customWidth="1"/>
    <col min="10" max="10" width="3" style="14" customWidth="1"/>
    <col min="11" max="11" width="16.125" style="14" bestFit="1" customWidth="1"/>
    <col min="12" max="16384" width="9" style="1"/>
  </cols>
  <sheetData>
    <row r="1" spans="1:11" ht="31.5" customHeight="1">
      <c r="A1" s="132"/>
      <c r="B1" s="132"/>
      <c r="C1" s="132"/>
      <c r="D1" s="132"/>
      <c r="E1" s="132"/>
      <c r="F1" s="132"/>
      <c r="G1" s="132"/>
      <c r="H1" s="132"/>
      <c r="I1" s="132"/>
    </row>
    <row r="2" spans="1:11" ht="31.5" customHeight="1">
      <c r="A2" s="24"/>
      <c r="B2" s="24"/>
      <c r="C2" s="24"/>
      <c r="D2" s="24"/>
      <c r="E2" s="23"/>
      <c r="F2" s="23"/>
      <c r="G2" s="23"/>
      <c r="H2" s="23"/>
      <c r="I2" s="23"/>
    </row>
    <row r="3" spans="1:11" ht="18.75" customHeight="1">
      <c r="A3" s="133"/>
      <c r="B3" s="133"/>
      <c r="C3" s="133"/>
      <c r="D3" s="133"/>
      <c r="E3" s="133"/>
      <c r="F3" s="133"/>
      <c r="G3" s="133"/>
      <c r="H3" s="133"/>
      <c r="I3" s="133"/>
      <c r="J3" s="133"/>
      <c r="K3" s="133"/>
    </row>
    <row r="4" spans="1:11" ht="18.75" customHeight="1">
      <c r="A4" s="129" t="s">
        <v>126</v>
      </c>
      <c r="B4" s="129"/>
      <c r="C4" s="129"/>
      <c r="D4" s="129"/>
      <c r="E4" s="129"/>
      <c r="F4" s="129"/>
      <c r="G4" s="129"/>
      <c r="H4" s="129"/>
      <c r="I4" s="129"/>
      <c r="J4" s="129"/>
      <c r="K4" s="129"/>
    </row>
    <row r="5" spans="1:11" s="3" customFormat="1" ht="29.25" customHeight="1">
      <c r="A5" s="128" t="s">
        <v>92</v>
      </c>
      <c r="B5" s="128"/>
      <c r="C5" s="128"/>
      <c r="D5" s="128"/>
      <c r="E5" s="128"/>
      <c r="F5" s="128"/>
      <c r="G5" s="128"/>
      <c r="H5" s="128"/>
      <c r="I5" s="128"/>
      <c r="J5" s="128"/>
      <c r="K5" s="128"/>
    </row>
    <row r="6" spans="1:11" ht="18.75" customHeight="1">
      <c r="A6" s="19" t="s">
        <v>125</v>
      </c>
      <c r="B6" s="19"/>
      <c r="C6" s="16" t="s">
        <v>124</v>
      </c>
      <c r="E6" s="15"/>
      <c r="F6" s="15"/>
      <c r="G6" s="15"/>
      <c r="H6" s="15"/>
      <c r="I6" s="15"/>
      <c r="J6" s="15"/>
      <c r="K6" s="15"/>
    </row>
    <row r="7" spans="1:11" ht="18.75" customHeight="1">
      <c r="A7" s="17" t="s">
        <v>8</v>
      </c>
      <c r="B7" s="17"/>
      <c r="C7" s="16" t="s">
        <v>114</v>
      </c>
      <c r="E7" s="15"/>
      <c r="F7" s="15"/>
      <c r="G7" s="15"/>
      <c r="H7" s="15"/>
      <c r="I7" s="15">
        <v>7364964536</v>
      </c>
      <c r="J7" s="15"/>
      <c r="K7" s="15"/>
    </row>
    <row r="8" spans="1:11" ht="18.75" customHeight="1">
      <c r="A8" s="17" t="s">
        <v>6</v>
      </c>
      <c r="B8" s="17"/>
      <c r="C8" s="16" t="s">
        <v>123</v>
      </c>
      <c r="E8" s="15"/>
      <c r="F8" s="15"/>
      <c r="G8" s="15"/>
      <c r="H8" s="15"/>
      <c r="I8" s="15">
        <v>1285242000</v>
      </c>
      <c r="J8" s="15"/>
      <c r="K8" s="15"/>
    </row>
    <row r="9" spans="1:11" ht="18.75" customHeight="1">
      <c r="A9" s="17" t="s">
        <v>4</v>
      </c>
      <c r="B9" s="17"/>
      <c r="C9" s="16" t="s">
        <v>112</v>
      </c>
      <c r="E9" s="15"/>
      <c r="F9" s="15"/>
      <c r="G9" s="15"/>
      <c r="H9" s="15"/>
      <c r="I9" s="15">
        <v>0</v>
      </c>
      <c r="J9" s="15"/>
      <c r="K9" s="15"/>
    </row>
    <row r="10" spans="1:11" ht="18.75" customHeight="1">
      <c r="A10" s="17" t="s">
        <v>20</v>
      </c>
      <c r="B10" s="17"/>
      <c r="C10" s="16" t="s">
        <v>122</v>
      </c>
      <c r="E10" s="15"/>
      <c r="F10" s="15"/>
      <c r="G10" s="15"/>
      <c r="H10" s="15"/>
      <c r="I10" s="15"/>
      <c r="J10" s="15"/>
      <c r="K10" s="15"/>
    </row>
    <row r="11" spans="1:11" ht="18.75" customHeight="1">
      <c r="A11" s="17" t="s">
        <v>71</v>
      </c>
      <c r="B11" s="17"/>
      <c r="C11" s="16" t="s">
        <v>121</v>
      </c>
      <c r="E11" s="15"/>
      <c r="F11" s="15"/>
      <c r="G11" s="15">
        <v>1675943589</v>
      </c>
      <c r="H11" s="15"/>
      <c r="I11" s="15"/>
      <c r="J11" s="15"/>
      <c r="K11" s="15"/>
    </row>
    <row r="12" spans="1:11" ht="18.75" customHeight="1">
      <c r="A12" s="17" t="s">
        <v>70</v>
      </c>
      <c r="B12" s="17"/>
      <c r="C12" s="16" t="s">
        <v>120</v>
      </c>
      <c r="E12" s="15"/>
      <c r="F12" s="15"/>
      <c r="G12" s="15">
        <v>0</v>
      </c>
      <c r="H12" s="15"/>
      <c r="I12" s="15"/>
      <c r="J12" s="15"/>
      <c r="K12" s="15"/>
    </row>
    <row r="13" spans="1:11" ht="18.75" customHeight="1">
      <c r="A13" s="17" t="s">
        <v>87</v>
      </c>
      <c r="B13" s="17"/>
      <c r="C13" s="16" t="s">
        <v>106</v>
      </c>
      <c r="E13" s="15"/>
      <c r="F13" s="15"/>
      <c r="G13" s="15">
        <v>0</v>
      </c>
      <c r="H13" s="15"/>
      <c r="I13" s="15"/>
      <c r="J13" s="15"/>
      <c r="K13" s="15"/>
    </row>
    <row r="14" spans="1:11" ht="18.75" customHeight="1">
      <c r="A14" s="17" t="s">
        <v>85</v>
      </c>
      <c r="B14" s="17"/>
      <c r="C14" s="16" t="s">
        <v>105</v>
      </c>
      <c r="E14" s="15"/>
      <c r="F14" s="15"/>
      <c r="G14" s="18">
        <v>87950000</v>
      </c>
      <c r="H14" s="15"/>
      <c r="I14" s="15">
        <f>SUM(G11:G14)</f>
        <v>1763893589</v>
      </c>
      <c r="J14" s="15"/>
      <c r="K14" s="15"/>
    </row>
    <row r="15" spans="1:11" ht="18.75" customHeight="1">
      <c r="A15" s="17" t="s">
        <v>18</v>
      </c>
      <c r="B15" s="17"/>
      <c r="C15" s="16" t="s">
        <v>119</v>
      </c>
      <c r="E15" s="15"/>
      <c r="F15" s="15"/>
      <c r="G15" s="15"/>
      <c r="H15" s="15"/>
      <c r="I15" s="18">
        <f>G16</f>
        <v>0</v>
      </c>
      <c r="J15" s="15"/>
      <c r="K15" s="15"/>
    </row>
    <row r="16" spans="1:11" ht="18.75" customHeight="1">
      <c r="A16" s="17"/>
      <c r="B16" s="17"/>
      <c r="C16" s="16" t="s">
        <v>118</v>
      </c>
      <c r="E16" s="15"/>
      <c r="F16" s="15"/>
      <c r="G16" s="15"/>
      <c r="H16" s="15"/>
      <c r="J16" s="15"/>
      <c r="K16" s="15">
        <f>SUM(I7:I9,I14,I15)</f>
        <v>10414100125</v>
      </c>
    </row>
    <row r="17" spans="1:11" ht="18.75" customHeight="1">
      <c r="A17" s="17"/>
      <c r="B17" s="17"/>
      <c r="C17" s="16"/>
      <c r="E17" s="15"/>
      <c r="F17" s="15"/>
      <c r="G17" s="15"/>
      <c r="H17" s="15"/>
      <c r="I17" s="15"/>
      <c r="J17" s="15"/>
      <c r="K17" s="15"/>
    </row>
    <row r="18" spans="1:11" ht="18.75" customHeight="1">
      <c r="A18" s="19" t="s">
        <v>117</v>
      </c>
      <c r="B18" s="17"/>
      <c r="C18" s="16" t="s">
        <v>116</v>
      </c>
      <c r="E18" s="15"/>
      <c r="F18" s="15"/>
      <c r="G18" s="15"/>
      <c r="H18" s="15"/>
      <c r="I18" s="15"/>
      <c r="J18" s="15"/>
      <c r="K18" s="15"/>
    </row>
    <row r="19" spans="1:11" ht="18.75" customHeight="1">
      <c r="A19" s="17" t="s">
        <v>8</v>
      </c>
      <c r="B19" s="17"/>
      <c r="C19" s="16" t="s">
        <v>115</v>
      </c>
      <c r="E19" s="15"/>
      <c r="F19" s="15"/>
      <c r="G19" s="15"/>
      <c r="H19" s="15"/>
      <c r="I19" s="15">
        <v>800000000</v>
      </c>
      <c r="J19" s="15"/>
      <c r="K19" s="15"/>
    </row>
    <row r="20" spans="1:11" ht="18.75" customHeight="1">
      <c r="A20" s="17" t="s">
        <v>6</v>
      </c>
      <c r="B20" s="17"/>
      <c r="C20" s="16" t="s">
        <v>114</v>
      </c>
      <c r="E20" s="15"/>
      <c r="F20" s="15"/>
      <c r="G20" s="15"/>
      <c r="H20" s="15"/>
      <c r="I20" s="15">
        <v>922756679</v>
      </c>
      <c r="J20" s="15"/>
      <c r="K20" s="15"/>
    </row>
    <row r="21" spans="1:11" ht="18.75" customHeight="1">
      <c r="A21" s="17" t="s">
        <v>4</v>
      </c>
      <c r="B21" s="17"/>
      <c r="C21" s="16" t="s">
        <v>113</v>
      </c>
      <c r="E21" s="15"/>
      <c r="F21" s="15"/>
      <c r="G21" s="15"/>
      <c r="H21" s="15"/>
      <c r="I21" s="15">
        <v>97913000</v>
      </c>
      <c r="J21" s="15"/>
      <c r="K21" s="15"/>
    </row>
    <row r="22" spans="1:11" ht="18.75" customHeight="1">
      <c r="A22" s="17" t="s">
        <v>20</v>
      </c>
      <c r="B22" s="17"/>
      <c r="C22" s="16" t="s">
        <v>112</v>
      </c>
      <c r="E22" s="15"/>
      <c r="F22" s="15"/>
      <c r="G22" s="15"/>
      <c r="H22" s="15"/>
      <c r="I22" s="15">
        <v>0</v>
      </c>
      <c r="J22" s="15"/>
      <c r="K22" s="15"/>
    </row>
    <row r="23" spans="1:11" ht="18.75" customHeight="1">
      <c r="A23" s="17" t="s">
        <v>18</v>
      </c>
      <c r="B23" s="17"/>
      <c r="C23" s="16" t="s">
        <v>111</v>
      </c>
      <c r="E23" s="15"/>
      <c r="F23" s="15"/>
      <c r="G23" s="15"/>
      <c r="H23" s="15"/>
      <c r="I23" s="15">
        <v>526295355</v>
      </c>
      <c r="J23" s="15"/>
      <c r="K23" s="15"/>
    </row>
    <row r="24" spans="1:11" ht="18.75" customHeight="1">
      <c r="A24" s="17" t="s">
        <v>33</v>
      </c>
      <c r="B24" s="17"/>
      <c r="C24" s="16" t="s">
        <v>110</v>
      </c>
      <c r="E24" s="15"/>
      <c r="F24" s="15"/>
      <c r="G24" s="15"/>
      <c r="H24" s="15"/>
      <c r="I24" s="15"/>
      <c r="J24" s="15"/>
      <c r="K24" s="15"/>
    </row>
    <row r="25" spans="1:11" ht="18.75" customHeight="1">
      <c r="A25" s="17" t="s">
        <v>71</v>
      </c>
      <c r="B25" s="17"/>
      <c r="C25" s="16" t="s">
        <v>109</v>
      </c>
      <c r="E25" s="15"/>
      <c r="F25" s="15"/>
      <c r="G25" s="15">
        <v>0</v>
      </c>
      <c r="H25" s="15"/>
      <c r="I25" s="15"/>
      <c r="J25" s="15"/>
      <c r="K25" s="15"/>
    </row>
    <row r="26" spans="1:11" ht="18.75" customHeight="1">
      <c r="A26" s="17" t="s">
        <v>70</v>
      </c>
      <c r="B26" s="17"/>
      <c r="C26" s="16" t="s">
        <v>108</v>
      </c>
      <c r="E26" s="15"/>
      <c r="F26" s="15"/>
      <c r="G26" s="15">
        <v>239056416</v>
      </c>
      <c r="H26" s="15"/>
      <c r="I26" s="15"/>
      <c r="J26" s="15"/>
      <c r="K26" s="15"/>
    </row>
    <row r="27" spans="1:11" ht="18.75" customHeight="1">
      <c r="A27" s="17" t="s">
        <v>87</v>
      </c>
      <c r="B27" s="17"/>
      <c r="C27" s="16" t="s">
        <v>107</v>
      </c>
      <c r="E27" s="15"/>
      <c r="F27" s="15"/>
      <c r="G27" s="15">
        <v>0</v>
      </c>
      <c r="H27" s="15"/>
      <c r="I27" s="15"/>
      <c r="J27" s="15"/>
      <c r="K27" s="15"/>
    </row>
    <row r="28" spans="1:11" ht="18.75" customHeight="1">
      <c r="A28" s="17" t="s">
        <v>85</v>
      </c>
      <c r="B28" s="17"/>
      <c r="C28" s="16" t="s">
        <v>106</v>
      </c>
      <c r="E28" s="15"/>
      <c r="F28" s="15"/>
      <c r="G28" s="15">
        <v>0</v>
      </c>
      <c r="H28" s="15"/>
      <c r="I28" s="15"/>
      <c r="J28" s="15"/>
      <c r="K28" s="15"/>
    </row>
    <row r="29" spans="1:11" ht="18.75" customHeight="1">
      <c r="A29" s="17" t="s">
        <v>83</v>
      </c>
      <c r="B29" s="19"/>
      <c r="C29" s="16" t="s">
        <v>105</v>
      </c>
      <c r="E29" s="15"/>
      <c r="F29" s="15"/>
      <c r="G29" s="18">
        <v>0</v>
      </c>
      <c r="H29" s="15"/>
      <c r="I29" s="15">
        <f>SUM(G25:G29)</f>
        <v>239056416</v>
      </c>
      <c r="J29" s="15"/>
      <c r="K29" s="15"/>
    </row>
    <row r="30" spans="1:11" ht="18.75" customHeight="1">
      <c r="A30" s="17" t="s">
        <v>104</v>
      </c>
      <c r="B30" s="17"/>
      <c r="C30" s="16" t="s">
        <v>103</v>
      </c>
      <c r="E30" s="15"/>
      <c r="F30" s="15"/>
      <c r="G30" s="15"/>
      <c r="H30" s="15"/>
      <c r="I30" s="18">
        <v>500000</v>
      </c>
      <c r="J30" s="15"/>
      <c r="K30" s="15"/>
    </row>
    <row r="31" spans="1:11" ht="18.75" customHeight="1">
      <c r="A31" s="17"/>
      <c r="B31" s="17"/>
      <c r="C31" s="16" t="s">
        <v>102</v>
      </c>
      <c r="E31" s="15"/>
      <c r="F31" s="15"/>
      <c r="G31" s="15"/>
      <c r="H31" s="15"/>
      <c r="I31" s="15"/>
      <c r="J31" s="15"/>
      <c r="K31" s="15">
        <f>SUM(I19:I23,I29:I30)</f>
        <v>2586521450</v>
      </c>
    </row>
    <row r="32" spans="1:11" ht="18.75" customHeight="1">
      <c r="A32" s="17"/>
      <c r="B32" s="17"/>
      <c r="C32" s="16"/>
      <c r="E32" s="15"/>
      <c r="F32" s="15"/>
      <c r="G32" s="15"/>
      <c r="H32" s="15"/>
      <c r="I32" s="15"/>
      <c r="J32" s="15"/>
      <c r="K32" s="15"/>
    </row>
    <row r="33" spans="1:11" ht="18.75" customHeight="1">
      <c r="A33" s="19" t="s">
        <v>101</v>
      </c>
      <c r="B33" s="17"/>
      <c r="C33" s="16" t="s">
        <v>100</v>
      </c>
      <c r="E33" s="15"/>
      <c r="F33" s="15"/>
      <c r="G33" s="15"/>
      <c r="H33" s="15"/>
      <c r="I33" s="15"/>
      <c r="J33" s="15"/>
      <c r="K33" s="15"/>
    </row>
    <row r="34" spans="1:11" ht="18.75" customHeight="1">
      <c r="A34" s="17" t="s">
        <v>8</v>
      </c>
      <c r="B34" s="17"/>
      <c r="C34" s="16" t="s">
        <v>99</v>
      </c>
      <c r="E34" s="15"/>
      <c r="F34" s="15"/>
      <c r="G34" s="15"/>
      <c r="H34" s="15"/>
      <c r="I34" s="15">
        <v>8592998658</v>
      </c>
      <c r="J34" s="15"/>
      <c r="K34" s="15"/>
    </row>
    <row r="35" spans="1:11" ht="24.95" customHeight="1">
      <c r="A35" s="17" t="s">
        <v>6</v>
      </c>
      <c r="B35" s="17"/>
      <c r="C35" s="22" t="s">
        <v>98</v>
      </c>
      <c r="E35" s="15"/>
      <c r="F35" s="15"/>
      <c r="G35" s="15"/>
      <c r="H35" s="15"/>
      <c r="I35" s="18">
        <v>-6707733968</v>
      </c>
      <c r="J35" s="15"/>
      <c r="K35" s="15"/>
    </row>
    <row r="36" spans="1:11" ht="18.75" customHeight="1">
      <c r="A36" s="17"/>
      <c r="B36" s="17"/>
      <c r="C36" s="8" t="s">
        <v>97</v>
      </c>
      <c r="E36" s="15"/>
      <c r="F36" s="15"/>
      <c r="G36" s="15"/>
      <c r="H36" s="15"/>
      <c r="I36" s="15"/>
      <c r="J36" s="15"/>
      <c r="K36" s="18">
        <f>SUM(I34:I35)</f>
        <v>1885264690</v>
      </c>
    </row>
    <row r="37" spans="1:11" s="3" customFormat="1" ht="18" customHeight="1">
      <c r="A37" s="10"/>
      <c r="B37" s="10"/>
      <c r="C37" s="8" t="s">
        <v>96</v>
      </c>
      <c r="D37" s="8"/>
      <c r="E37" s="21"/>
      <c r="F37" s="21"/>
      <c r="G37" s="21"/>
      <c r="H37" s="21"/>
      <c r="I37" s="21"/>
      <c r="J37" s="20"/>
      <c r="K37" s="14">
        <f>SUM(K16,K31,K36)</f>
        <v>14885886265</v>
      </c>
    </row>
    <row r="38" spans="1:11" s="3" customFormat="1" ht="18" customHeight="1">
      <c r="A38" s="9"/>
      <c r="B38" s="9"/>
      <c r="D38" s="8"/>
      <c r="E38" s="21"/>
      <c r="F38" s="21"/>
      <c r="G38" s="21"/>
      <c r="H38" s="21"/>
      <c r="I38" s="21"/>
      <c r="J38" s="20"/>
      <c r="K38" s="20"/>
    </row>
    <row r="39" spans="1:11" s="3" customFormat="1" ht="18" customHeight="1">
      <c r="A39" s="10"/>
      <c r="B39" s="10"/>
      <c r="C39" s="8"/>
      <c r="D39" s="8"/>
      <c r="E39" s="21"/>
      <c r="F39" s="21"/>
      <c r="G39" s="21"/>
      <c r="H39" s="21"/>
      <c r="I39" s="21"/>
      <c r="J39" s="20"/>
      <c r="K39" s="20"/>
    </row>
    <row r="40" spans="1:11" s="3" customFormat="1" ht="18" customHeight="1">
      <c r="A40" s="10"/>
      <c r="B40" s="10"/>
      <c r="C40" s="8"/>
      <c r="D40" s="8"/>
      <c r="E40" s="21"/>
      <c r="F40" s="21"/>
      <c r="G40" s="21"/>
      <c r="H40" s="21"/>
      <c r="I40" s="21"/>
      <c r="J40" s="20"/>
      <c r="K40" s="20"/>
    </row>
    <row r="41" spans="1:11" s="3" customFormat="1" ht="18" customHeight="1">
      <c r="A41" s="10"/>
      <c r="B41" s="10"/>
      <c r="C41" s="8"/>
      <c r="D41" s="8"/>
      <c r="E41" s="21"/>
      <c r="F41" s="21"/>
      <c r="G41" s="21"/>
      <c r="H41" s="21"/>
      <c r="I41" s="21"/>
      <c r="J41" s="20"/>
      <c r="K41" s="20"/>
    </row>
    <row r="42" spans="1:11" s="3" customFormat="1" ht="18" customHeight="1">
      <c r="A42" s="9"/>
      <c r="B42" s="9"/>
      <c r="C42" s="8"/>
      <c r="D42" s="8"/>
      <c r="E42" s="21"/>
      <c r="F42" s="21"/>
      <c r="G42" s="21"/>
      <c r="H42" s="21"/>
      <c r="I42" s="21"/>
      <c r="J42" s="20"/>
      <c r="K42" s="20"/>
    </row>
    <row r="43" spans="1:11" s="3" customFormat="1" ht="18" customHeight="1">
      <c r="A43" s="9"/>
      <c r="B43" s="9"/>
      <c r="C43" s="8"/>
      <c r="D43" s="8"/>
      <c r="E43" s="21"/>
      <c r="F43" s="21"/>
      <c r="G43" s="21"/>
      <c r="H43" s="21"/>
      <c r="I43" s="21"/>
      <c r="J43" s="20"/>
      <c r="K43" s="20"/>
    </row>
    <row r="44" spans="1:11" s="3" customFormat="1" ht="18" customHeight="1">
      <c r="A44" s="4"/>
      <c r="B44" s="4"/>
      <c r="E44" s="21"/>
      <c r="F44" s="21"/>
      <c r="G44" s="21"/>
      <c r="H44" s="21"/>
      <c r="I44" s="21"/>
      <c r="J44" s="20"/>
      <c r="K44" s="20"/>
    </row>
    <row r="45" spans="1:11" s="3" customFormat="1" ht="13.5">
      <c r="A45" s="4"/>
      <c r="B45" s="4"/>
      <c r="E45" s="20"/>
      <c r="F45" s="20"/>
      <c r="G45" s="20"/>
      <c r="H45" s="20"/>
      <c r="I45" s="20"/>
      <c r="J45" s="20"/>
      <c r="K45" s="20"/>
    </row>
  </sheetData>
  <mergeCells count="4">
    <mergeCell ref="A1:I1"/>
    <mergeCell ref="A3:K3"/>
    <mergeCell ref="A4:K4"/>
    <mergeCell ref="A5:K5"/>
  </mergeCells>
  <phoneticPr fontId="3"/>
  <pageMargins left="0.74803149606299213" right="0.19685039370078741" top="0.59055118110236227" bottom="0.39370078740157483" header="0.31496062992125984" footer="0.31496062992125984"/>
  <pageSetup paperSize="9" orientation="portrait" blackAndWhite="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6"/>
  <sheetViews>
    <sheetView zoomScaleNormal="100" workbookViewId="0">
      <selection activeCell="F50" sqref="F50"/>
    </sheetView>
  </sheetViews>
  <sheetFormatPr defaultRowHeight="12"/>
  <cols>
    <col min="1" max="1" width="4.125" style="2" bestFit="1" customWidth="1"/>
    <col min="2" max="2" width="0.625" style="2" customWidth="1"/>
    <col min="3" max="3" width="18" style="1" bestFit="1" customWidth="1"/>
    <col min="4" max="4" width="3" style="1" customWidth="1"/>
    <col min="5" max="5" width="9.125" style="14" customWidth="1"/>
    <col min="6" max="6" width="3" style="14" customWidth="1"/>
    <col min="7" max="7" width="13.75" style="14" customWidth="1"/>
    <col min="8" max="8" width="3" style="14" customWidth="1"/>
    <col min="9" max="9" width="16.125" style="14" bestFit="1" customWidth="1"/>
    <col min="10" max="10" width="3" style="14" customWidth="1"/>
    <col min="11" max="11" width="16.125" style="14" bestFit="1" customWidth="1"/>
    <col min="12" max="16384" width="9" style="1"/>
  </cols>
  <sheetData>
    <row r="1" spans="1:11" ht="31.5" customHeight="1">
      <c r="A1" s="132"/>
      <c r="B1" s="132"/>
      <c r="C1" s="132"/>
      <c r="D1" s="132"/>
      <c r="E1" s="132"/>
      <c r="F1" s="132"/>
      <c r="G1" s="132"/>
      <c r="H1" s="132"/>
      <c r="I1" s="132"/>
    </row>
    <row r="2" spans="1:11" ht="31.5" customHeight="1">
      <c r="A2" s="24"/>
      <c r="B2" s="24"/>
      <c r="C2" s="24"/>
      <c r="D2" s="24"/>
      <c r="E2" s="23"/>
      <c r="F2" s="23"/>
      <c r="G2" s="23"/>
      <c r="H2" s="23"/>
      <c r="I2" s="23"/>
    </row>
    <row r="3" spans="1:11" ht="18.75" customHeight="1">
      <c r="A3" s="133"/>
      <c r="B3" s="133"/>
      <c r="C3" s="133"/>
      <c r="D3" s="133"/>
      <c r="E3" s="133"/>
      <c r="F3" s="133"/>
      <c r="G3" s="133"/>
      <c r="H3" s="133"/>
      <c r="I3" s="133"/>
      <c r="J3" s="133"/>
      <c r="K3" s="133"/>
    </row>
    <row r="4" spans="1:11" ht="18.75" customHeight="1">
      <c r="A4" s="129" t="s">
        <v>143</v>
      </c>
      <c r="B4" s="129"/>
      <c r="C4" s="129"/>
      <c r="D4" s="129"/>
      <c r="E4" s="129"/>
      <c r="F4" s="129"/>
      <c r="G4" s="129"/>
      <c r="H4" s="129"/>
      <c r="I4" s="129"/>
      <c r="J4" s="129"/>
      <c r="K4" s="129"/>
    </row>
    <row r="5" spans="1:11" s="3" customFormat="1" ht="29.25" customHeight="1">
      <c r="A5" s="128" t="s">
        <v>92</v>
      </c>
      <c r="B5" s="128"/>
      <c r="C5" s="128"/>
      <c r="D5" s="128"/>
      <c r="E5" s="128"/>
      <c r="F5" s="128"/>
      <c r="G5" s="128"/>
      <c r="H5" s="128"/>
      <c r="I5" s="128"/>
      <c r="J5" s="128"/>
      <c r="K5" s="128"/>
    </row>
    <row r="6" spans="1:11" ht="18.75" customHeight="1">
      <c r="A6" s="19" t="s">
        <v>142</v>
      </c>
      <c r="B6" s="19"/>
      <c r="C6" s="16" t="s">
        <v>141</v>
      </c>
      <c r="E6" s="15"/>
      <c r="F6" s="15"/>
      <c r="G6" s="15"/>
      <c r="H6" s="15"/>
      <c r="I6" s="15"/>
      <c r="J6" s="15"/>
      <c r="K6" s="15"/>
    </row>
    <row r="7" spans="1:11" ht="18.75" customHeight="1">
      <c r="A7" s="17" t="s">
        <v>8</v>
      </c>
      <c r="B7" s="17"/>
      <c r="C7" s="16" t="s">
        <v>140</v>
      </c>
      <c r="E7" s="15"/>
      <c r="F7" s="15"/>
      <c r="G7" s="15"/>
      <c r="H7" s="15"/>
      <c r="I7" s="15">
        <v>102130337</v>
      </c>
      <c r="J7" s="15"/>
      <c r="K7" s="15"/>
    </row>
    <row r="8" spans="1:11" ht="18.75" customHeight="1">
      <c r="A8" s="17" t="s">
        <v>6</v>
      </c>
      <c r="B8" s="17"/>
      <c r="C8" s="16" t="s">
        <v>139</v>
      </c>
      <c r="E8" s="15"/>
      <c r="F8" s="15"/>
      <c r="G8" s="15"/>
      <c r="H8" s="15"/>
      <c r="I8" s="15">
        <v>1625627393</v>
      </c>
      <c r="J8" s="15"/>
      <c r="K8" s="15"/>
    </row>
    <row r="9" spans="1:11" ht="18.75" customHeight="1">
      <c r="A9" s="17" t="s">
        <v>4</v>
      </c>
      <c r="B9" s="17"/>
      <c r="C9" s="16" t="s">
        <v>138</v>
      </c>
      <c r="E9" s="15"/>
      <c r="F9" s="15"/>
      <c r="G9" s="15"/>
      <c r="H9" s="15"/>
      <c r="I9" s="18">
        <v>1039387729</v>
      </c>
      <c r="J9" s="15"/>
      <c r="K9" s="15"/>
    </row>
    <row r="10" spans="1:11" ht="18.75" customHeight="1">
      <c r="A10" s="17"/>
      <c r="B10" s="17"/>
      <c r="C10" s="16" t="s">
        <v>137</v>
      </c>
      <c r="E10" s="15"/>
      <c r="F10" s="15"/>
      <c r="G10" s="15"/>
      <c r="H10" s="15"/>
      <c r="I10" s="15"/>
      <c r="J10" s="15"/>
      <c r="K10" s="15">
        <f>SUM(I7:I9)</f>
        <v>2767145459</v>
      </c>
    </row>
    <row r="11" spans="1:11" ht="18.75" customHeight="1">
      <c r="A11" s="17"/>
      <c r="B11" s="17"/>
      <c r="C11" s="16"/>
      <c r="E11" s="15"/>
      <c r="F11" s="15"/>
      <c r="G11" s="15"/>
      <c r="H11" s="15"/>
      <c r="I11" s="15"/>
      <c r="J11" s="15"/>
      <c r="K11" s="15"/>
    </row>
    <row r="12" spans="1:11" ht="18.75" customHeight="1">
      <c r="A12" s="19" t="s">
        <v>136</v>
      </c>
      <c r="B12" s="17"/>
      <c r="C12" s="16" t="s">
        <v>135</v>
      </c>
      <c r="E12" s="15"/>
      <c r="F12" s="15"/>
      <c r="G12" s="15"/>
      <c r="H12" s="15"/>
      <c r="I12" s="15"/>
      <c r="J12" s="15"/>
      <c r="K12" s="15"/>
    </row>
    <row r="13" spans="1:11" ht="18.75" customHeight="1">
      <c r="A13" s="17" t="s">
        <v>8</v>
      </c>
      <c r="B13" s="17"/>
      <c r="C13" s="16" t="s">
        <v>134</v>
      </c>
      <c r="E13" s="15"/>
      <c r="F13" s="15"/>
      <c r="G13" s="15"/>
      <c r="H13" s="15"/>
      <c r="I13" s="15">
        <v>26562000</v>
      </c>
      <c r="J13" s="15"/>
      <c r="K13" s="15"/>
    </row>
    <row r="14" spans="1:11" ht="18.75" customHeight="1">
      <c r="A14" s="17" t="s">
        <v>6</v>
      </c>
      <c r="B14" s="17"/>
      <c r="C14" s="16" t="s">
        <v>133</v>
      </c>
      <c r="E14" s="15"/>
      <c r="F14" s="15"/>
      <c r="G14" s="15"/>
      <c r="H14" s="15"/>
      <c r="I14" s="15"/>
      <c r="J14" s="15"/>
      <c r="K14" s="15"/>
    </row>
    <row r="15" spans="1:11" ht="18.75" customHeight="1">
      <c r="A15" s="17" t="s">
        <v>71</v>
      </c>
      <c r="B15" s="17"/>
      <c r="C15" s="16" t="s">
        <v>132</v>
      </c>
      <c r="E15" s="15"/>
      <c r="F15" s="15"/>
      <c r="G15" s="15">
        <v>1021528</v>
      </c>
      <c r="H15" s="15"/>
      <c r="I15" s="15"/>
      <c r="J15" s="15"/>
      <c r="K15" s="15"/>
    </row>
    <row r="16" spans="1:11" ht="18.75" customHeight="1">
      <c r="A16" s="17" t="s">
        <v>70</v>
      </c>
      <c r="B16" s="17"/>
      <c r="C16" s="16" t="s">
        <v>131</v>
      </c>
      <c r="E16" s="15"/>
      <c r="F16" s="15"/>
      <c r="G16" s="18">
        <v>8969930193</v>
      </c>
      <c r="H16" s="15"/>
      <c r="I16" s="15"/>
      <c r="J16" s="15"/>
      <c r="K16" s="15"/>
    </row>
    <row r="17" spans="1:11" ht="18.75" customHeight="1">
      <c r="A17" s="17"/>
      <c r="B17" s="17"/>
      <c r="C17" s="16" t="s">
        <v>130</v>
      </c>
      <c r="E17" s="15"/>
      <c r="F17" s="15"/>
      <c r="G17" s="15"/>
      <c r="H17" s="15"/>
      <c r="I17" s="18">
        <f>-G16+G15</f>
        <v>-8968908665</v>
      </c>
      <c r="J17" s="15"/>
      <c r="K17" s="15"/>
    </row>
    <row r="18" spans="1:11" ht="18.75" customHeight="1">
      <c r="A18" s="19"/>
      <c r="B18" s="17"/>
      <c r="C18" s="16" t="s">
        <v>129</v>
      </c>
      <c r="E18" s="15"/>
      <c r="F18" s="15"/>
      <c r="G18" s="15"/>
      <c r="H18" s="15"/>
      <c r="I18" s="15"/>
      <c r="J18" s="15"/>
      <c r="K18" s="18">
        <f>SUM(I13,I17)</f>
        <v>-8942346665</v>
      </c>
    </row>
    <row r="19" spans="1:11" ht="18.75" customHeight="1">
      <c r="A19" s="17"/>
      <c r="B19" s="17"/>
      <c r="C19" s="16" t="s">
        <v>128</v>
      </c>
      <c r="E19" s="15"/>
      <c r="F19" s="15"/>
      <c r="G19" s="15"/>
      <c r="H19" s="15"/>
      <c r="I19" s="15"/>
      <c r="J19" s="15"/>
      <c r="K19" s="25">
        <f>K10+K18</f>
        <v>-6175201206</v>
      </c>
    </row>
    <row r="20" spans="1:11" ht="18.75" customHeight="1" thickBot="1">
      <c r="A20" s="17"/>
      <c r="B20" s="17"/>
      <c r="C20" s="16" t="s">
        <v>127</v>
      </c>
      <c r="E20" s="15"/>
      <c r="F20" s="15"/>
      <c r="G20" s="15"/>
      <c r="H20" s="15"/>
      <c r="I20" s="15"/>
      <c r="J20" s="15"/>
      <c r="K20" s="13">
        <f>SUM(貸借②!K37,貸借③!K19)</f>
        <v>8710685059</v>
      </c>
    </row>
    <row r="21" spans="1:11" ht="18.75" customHeight="1" thickTop="1">
      <c r="A21" s="17"/>
      <c r="B21" s="17"/>
      <c r="C21" s="16"/>
      <c r="E21" s="15"/>
      <c r="F21" s="15"/>
      <c r="G21" s="15"/>
      <c r="H21" s="15"/>
      <c r="I21" s="15"/>
      <c r="J21" s="15"/>
      <c r="K21" s="15"/>
    </row>
    <row r="22" spans="1:11" ht="18.75" customHeight="1">
      <c r="A22" s="17"/>
      <c r="B22" s="17"/>
      <c r="C22" s="16"/>
      <c r="E22" s="15"/>
      <c r="F22" s="15"/>
      <c r="G22" s="15"/>
      <c r="H22" s="15"/>
      <c r="I22" s="15"/>
      <c r="J22" s="15"/>
      <c r="K22" s="15"/>
    </row>
    <row r="23" spans="1:11" ht="18.75" customHeight="1">
      <c r="A23" s="17"/>
      <c r="B23" s="17"/>
      <c r="C23" s="16"/>
      <c r="E23" s="15"/>
      <c r="F23" s="15"/>
      <c r="G23" s="15"/>
      <c r="H23" s="15"/>
      <c r="I23" s="15"/>
      <c r="J23" s="15"/>
      <c r="K23" s="15"/>
    </row>
    <row r="24" spans="1:11" ht="18.75" customHeight="1">
      <c r="A24" s="17"/>
      <c r="B24" s="17"/>
      <c r="C24" s="16"/>
      <c r="E24" s="15"/>
      <c r="F24" s="15"/>
      <c r="G24" s="15"/>
      <c r="H24" s="15"/>
      <c r="I24" s="15"/>
      <c r="J24" s="15"/>
      <c r="K24" s="15"/>
    </row>
    <row r="25" spans="1:11" ht="18.75" customHeight="1">
      <c r="A25" s="17"/>
      <c r="B25" s="17"/>
      <c r="C25" s="16"/>
      <c r="E25" s="15"/>
      <c r="F25" s="15"/>
      <c r="G25" s="15"/>
      <c r="H25" s="15"/>
      <c r="I25" s="15"/>
      <c r="J25" s="15"/>
      <c r="K25" s="15"/>
    </row>
    <row r="26" spans="1:11" ht="18.75" customHeight="1">
      <c r="A26" s="17"/>
      <c r="B26" s="17"/>
      <c r="C26" s="16"/>
      <c r="E26" s="15"/>
      <c r="F26" s="15"/>
      <c r="G26" s="15"/>
      <c r="H26" s="15"/>
      <c r="I26" s="15"/>
      <c r="J26" s="15"/>
      <c r="K26" s="15"/>
    </row>
    <row r="27" spans="1:11" ht="18.75" customHeight="1">
      <c r="A27" s="17"/>
      <c r="B27" s="17"/>
      <c r="C27" s="16"/>
      <c r="E27" s="15"/>
      <c r="F27" s="15"/>
      <c r="G27" s="15"/>
      <c r="H27" s="15"/>
      <c r="I27" s="15"/>
      <c r="J27" s="15"/>
      <c r="K27" s="15"/>
    </row>
    <row r="28" spans="1:11" ht="18.75" customHeight="1">
      <c r="A28" s="17"/>
      <c r="B28" s="17"/>
      <c r="C28" s="16"/>
      <c r="E28" s="15"/>
      <c r="F28" s="15"/>
      <c r="G28" s="15"/>
      <c r="H28" s="15"/>
      <c r="I28" s="15"/>
      <c r="J28" s="15"/>
      <c r="K28" s="15"/>
    </row>
    <row r="29" spans="1:11" ht="18.75" customHeight="1">
      <c r="A29" s="17"/>
      <c r="B29" s="17"/>
      <c r="C29" s="16"/>
      <c r="E29" s="15"/>
      <c r="F29" s="15"/>
      <c r="G29" s="15"/>
      <c r="H29" s="15"/>
      <c r="I29" s="15"/>
      <c r="J29" s="15"/>
      <c r="K29" s="15"/>
    </row>
    <row r="30" spans="1:11" ht="18.75" customHeight="1">
      <c r="A30" s="17"/>
      <c r="B30" s="19"/>
      <c r="C30" s="16"/>
      <c r="E30" s="15"/>
      <c r="F30" s="15"/>
      <c r="G30" s="15"/>
      <c r="H30" s="15"/>
      <c r="I30" s="15"/>
      <c r="J30" s="15"/>
      <c r="K30" s="15"/>
    </row>
    <row r="31" spans="1:11" ht="18.75" customHeight="1">
      <c r="A31" s="17"/>
      <c r="B31" s="17"/>
      <c r="C31" s="16"/>
      <c r="E31" s="15"/>
      <c r="F31" s="15"/>
      <c r="G31" s="15"/>
      <c r="H31" s="15"/>
      <c r="I31" s="15"/>
      <c r="J31" s="15"/>
      <c r="K31" s="15"/>
    </row>
    <row r="32" spans="1:11" ht="18.75" customHeight="1">
      <c r="A32" s="17"/>
      <c r="B32" s="17"/>
      <c r="C32" s="16"/>
      <c r="E32" s="15"/>
      <c r="F32" s="15"/>
      <c r="G32" s="15"/>
      <c r="H32" s="15"/>
      <c r="I32" s="15"/>
      <c r="J32" s="15"/>
      <c r="K32" s="15"/>
    </row>
    <row r="33" spans="1:11" ht="18.75" customHeight="1">
      <c r="A33" s="17"/>
      <c r="B33" s="17"/>
      <c r="C33" s="16"/>
      <c r="E33" s="15"/>
      <c r="F33" s="15"/>
      <c r="G33" s="15"/>
      <c r="H33" s="15"/>
      <c r="I33" s="15"/>
      <c r="J33" s="15"/>
      <c r="K33" s="15"/>
    </row>
    <row r="34" spans="1:11" ht="18.75" customHeight="1">
      <c r="A34" s="19"/>
      <c r="B34" s="17"/>
      <c r="C34" s="16"/>
      <c r="E34" s="15"/>
      <c r="F34" s="15"/>
      <c r="G34" s="15"/>
      <c r="H34" s="15"/>
      <c r="I34" s="15"/>
      <c r="J34" s="15"/>
      <c r="K34" s="15"/>
    </row>
    <row r="35" spans="1:11" ht="18.75" customHeight="1">
      <c r="A35" s="17"/>
      <c r="B35" s="17"/>
      <c r="C35" s="16"/>
      <c r="E35" s="15"/>
      <c r="F35" s="15"/>
      <c r="G35" s="15"/>
      <c r="H35" s="15"/>
      <c r="I35" s="15"/>
      <c r="J35" s="15"/>
      <c r="K35" s="15"/>
    </row>
    <row r="36" spans="1:11" ht="18.75" customHeight="1">
      <c r="A36" s="17"/>
      <c r="B36" s="17"/>
      <c r="C36" s="16"/>
      <c r="E36" s="15"/>
      <c r="F36" s="15"/>
      <c r="G36" s="15"/>
      <c r="H36" s="15"/>
      <c r="I36" s="15"/>
      <c r="J36" s="15"/>
      <c r="K36" s="15"/>
    </row>
    <row r="37" spans="1:11" ht="18.75" customHeight="1">
      <c r="A37" s="17"/>
      <c r="B37" s="17"/>
      <c r="C37" s="8"/>
      <c r="E37" s="15"/>
      <c r="F37" s="15"/>
      <c r="G37" s="15"/>
      <c r="H37" s="15"/>
      <c r="I37" s="15"/>
      <c r="J37" s="15"/>
      <c r="K37" s="15"/>
    </row>
    <row r="38" spans="1:11" s="3" customFormat="1" ht="18" customHeight="1">
      <c r="A38" s="10"/>
      <c r="B38" s="10"/>
      <c r="C38" s="8"/>
      <c r="D38" s="8"/>
      <c r="E38" s="21"/>
      <c r="F38" s="21"/>
      <c r="G38" s="21"/>
      <c r="H38" s="21"/>
      <c r="I38" s="21"/>
      <c r="J38" s="21"/>
      <c r="K38" s="21"/>
    </row>
    <row r="39" spans="1:11" s="3" customFormat="1" ht="18" customHeight="1">
      <c r="A39" s="9"/>
      <c r="B39" s="9"/>
      <c r="D39" s="8"/>
      <c r="E39" s="21"/>
      <c r="F39" s="21"/>
      <c r="G39" s="21"/>
      <c r="H39" s="21"/>
      <c r="I39" s="21"/>
      <c r="J39" s="21"/>
      <c r="K39" s="15"/>
    </row>
    <row r="40" spans="1:11" s="3" customFormat="1" ht="18" customHeight="1">
      <c r="A40" s="10"/>
      <c r="B40" s="10"/>
      <c r="C40" s="8"/>
      <c r="D40" s="8"/>
      <c r="E40" s="21"/>
      <c r="F40" s="21"/>
      <c r="G40" s="21"/>
      <c r="H40" s="21"/>
      <c r="I40" s="21"/>
      <c r="J40" s="20"/>
      <c r="K40" s="20"/>
    </row>
    <row r="41" spans="1:11" s="3" customFormat="1" ht="18" customHeight="1">
      <c r="A41" s="10"/>
      <c r="B41" s="10"/>
      <c r="C41" s="8"/>
      <c r="D41" s="8"/>
      <c r="E41" s="21"/>
      <c r="F41" s="21"/>
      <c r="G41" s="21"/>
      <c r="H41" s="21"/>
      <c r="I41" s="21"/>
      <c r="J41" s="20"/>
      <c r="K41" s="20"/>
    </row>
    <row r="42" spans="1:11" s="3" customFormat="1" ht="18" customHeight="1">
      <c r="A42" s="10"/>
      <c r="B42" s="10"/>
      <c r="C42" s="8"/>
      <c r="D42" s="8"/>
      <c r="E42" s="21"/>
      <c r="F42" s="21"/>
      <c r="G42" s="21"/>
      <c r="H42" s="21"/>
      <c r="I42" s="21"/>
      <c r="J42" s="20"/>
      <c r="K42" s="20"/>
    </row>
    <row r="43" spans="1:11" s="3" customFormat="1" ht="18" customHeight="1">
      <c r="A43" s="9"/>
      <c r="B43" s="9"/>
      <c r="C43" s="8"/>
      <c r="D43" s="8"/>
      <c r="E43" s="21"/>
      <c r="F43" s="21"/>
      <c r="G43" s="21"/>
      <c r="H43" s="21"/>
      <c r="I43" s="21"/>
      <c r="J43" s="20"/>
      <c r="K43" s="20"/>
    </row>
    <row r="44" spans="1:11" s="3" customFormat="1" ht="18" customHeight="1">
      <c r="A44" s="9"/>
      <c r="B44" s="9"/>
      <c r="C44" s="8"/>
      <c r="D44" s="8"/>
      <c r="E44" s="21"/>
      <c r="F44" s="21"/>
      <c r="G44" s="21"/>
      <c r="H44" s="21"/>
      <c r="I44" s="21"/>
      <c r="J44" s="20"/>
      <c r="K44" s="20"/>
    </row>
    <row r="45" spans="1:11" s="3" customFormat="1" ht="18" customHeight="1">
      <c r="A45" s="4"/>
      <c r="B45" s="4"/>
      <c r="E45" s="21"/>
      <c r="F45" s="21"/>
      <c r="G45" s="21"/>
      <c r="H45" s="21"/>
      <c r="I45" s="21"/>
      <c r="J45" s="20"/>
      <c r="K45" s="20"/>
    </row>
    <row r="46" spans="1:11" s="3" customFormat="1" ht="13.5">
      <c r="A46" s="4"/>
      <c r="B46" s="4"/>
      <c r="E46" s="20"/>
      <c r="F46" s="20"/>
      <c r="G46" s="20"/>
      <c r="H46" s="20"/>
      <c r="I46" s="20"/>
      <c r="J46" s="20"/>
      <c r="K46" s="20"/>
    </row>
  </sheetData>
  <mergeCells count="4">
    <mergeCell ref="A1:I1"/>
    <mergeCell ref="A3:K3"/>
    <mergeCell ref="A4:K4"/>
    <mergeCell ref="A5:K5"/>
  </mergeCells>
  <phoneticPr fontId="3"/>
  <pageMargins left="0.74803149606299213" right="0.19685039370078741" top="0.59055118110236227" bottom="0.39370078740157483" header="0.31496062992125984" footer="0.31496062992125984"/>
  <pageSetup paperSize="9" orientation="portrait" blackAndWhite="1"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5"/>
  <sheetViews>
    <sheetView zoomScale="85" zoomScaleNormal="85" workbookViewId="0">
      <selection activeCell="F50" sqref="F50"/>
    </sheetView>
  </sheetViews>
  <sheetFormatPr defaultColWidth="10.875" defaultRowHeight="13.5" customHeight="1"/>
  <cols>
    <col min="1" max="2" width="10.875" style="27" customWidth="1"/>
    <col min="3" max="7" width="10.875" style="26"/>
    <col min="8" max="8" width="16.5" style="26" customWidth="1"/>
    <col min="9" max="16384" width="10.875" style="26"/>
  </cols>
  <sheetData>
    <row r="1" spans="1:10" ht="13.5" customHeight="1">
      <c r="A1" s="40"/>
      <c r="B1" s="40"/>
      <c r="C1" s="40"/>
      <c r="D1" s="40"/>
      <c r="E1" s="40"/>
      <c r="F1" s="40"/>
      <c r="G1" s="40"/>
    </row>
    <row r="2" spans="1:10" ht="13.5" customHeight="1">
      <c r="A2" s="28"/>
      <c r="B2" s="28"/>
      <c r="C2" s="28"/>
      <c r="D2" s="28"/>
      <c r="E2" s="28"/>
      <c r="F2" s="28"/>
      <c r="G2" s="28"/>
    </row>
    <row r="3" spans="1:10" ht="13.5" customHeight="1">
      <c r="A3" s="39"/>
      <c r="B3" s="39"/>
      <c r="C3" s="39"/>
      <c r="D3" s="39"/>
      <c r="E3" s="39"/>
      <c r="F3" s="39"/>
      <c r="G3" s="39"/>
    </row>
    <row r="4" spans="1:10" s="28" customFormat="1" ht="13.5" customHeight="1">
      <c r="A4" s="38"/>
      <c r="B4" s="38"/>
      <c r="C4" s="38"/>
      <c r="D4" s="38"/>
      <c r="E4" s="38"/>
      <c r="F4" s="38"/>
      <c r="G4" s="38"/>
    </row>
    <row r="5" spans="1:10" ht="13.5" customHeight="1">
      <c r="A5" s="37"/>
      <c r="B5" s="37"/>
      <c r="C5" s="36"/>
    </row>
    <row r="6" spans="1:10" ht="13.5" customHeight="1">
      <c r="A6" s="35"/>
      <c r="B6" s="35"/>
      <c r="C6" s="36"/>
      <c r="E6" s="34"/>
      <c r="F6" s="34"/>
      <c r="G6" s="34"/>
      <c r="J6" s="33"/>
    </row>
    <row r="7" spans="1:10" ht="13.5" customHeight="1">
      <c r="A7" s="35"/>
      <c r="B7" s="35"/>
      <c r="C7" s="36"/>
      <c r="E7" s="34"/>
      <c r="F7" s="34"/>
      <c r="G7" s="34"/>
      <c r="J7" s="33"/>
    </row>
    <row r="8" spans="1:10" ht="13.5" customHeight="1">
      <c r="A8" s="35"/>
      <c r="B8" s="35"/>
      <c r="C8" s="36"/>
      <c r="E8" s="34"/>
      <c r="F8" s="34"/>
      <c r="G8" s="34"/>
      <c r="J8" s="33"/>
    </row>
    <row r="9" spans="1:10" ht="13.5" customHeight="1">
      <c r="A9" s="35"/>
      <c r="B9" s="35"/>
      <c r="C9" s="36"/>
      <c r="E9" s="34"/>
      <c r="F9" s="34"/>
      <c r="G9" s="34"/>
      <c r="J9" s="33"/>
    </row>
    <row r="10" spans="1:10" ht="13.5" customHeight="1">
      <c r="A10" s="35"/>
      <c r="B10" s="35"/>
      <c r="C10" s="36"/>
      <c r="E10" s="34"/>
      <c r="F10" s="34"/>
      <c r="G10" s="34"/>
      <c r="J10" s="33"/>
    </row>
    <row r="11" spans="1:10" ht="13.5" customHeight="1">
      <c r="A11" s="37"/>
      <c r="B11" s="35"/>
      <c r="C11" s="36"/>
      <c r="E11" s="34"/>
      <c r="F11" s="34"/>
      <c r="G11" s="34"/>
      <c r="J11" s="33"/>
    </row>
    <row r="12" spans="1:10" ht="13.5" customHeight="1">
      <c r="A12" s="35"/>
      <c r="B12" s="35"/>
      <c r="C12" s="36"/>
      <c r="E12" s="34"/>
      <c r="F12" s="34"/>
      <c r="G12" s="34"/>
      <c r="J12" s="33"/>
    </row>
    <row r="13" spans="1:10" ht="13.5" customHeight="1">
      <c r="A13" s="35"/>
      <c r="B13" s="35"/>
      <c r="C13" s="36"/>
      <c r="E13" s="34"/>
      <c r="F13" s="34"/>
      <c r="G13" s="34"/>
      <c r="J13" s="33"/>
    </row>
    <row r="14" spans="1:10" ht="13.5" customHeight="1">
      <c r="A14" s="35"/>
      <c r="B14" s="35"/>
      <c r="C14" s="36"/>
      <c r="E14" s="34"/>
      <c r="F14" s="34"/>
      <c r="G14" s="34"/>
      <c r="J14" s="33"/>
    </row>
    <row r="15" spans="1:10" ht="13.5" customHeight="1">
      <c r="A15" s="35"/>
      <c r="B15" s="35"/>
      <c r="C15" s="36"/>
      <c r="E15" s="34"/>
      <c r="F15" s="34"/>
      <c r="G15" s="34"/>
      <c r="J15" s="33"/>
    </row>
    <row r="16" spans="1:10" ht="13.5" customHeight="1">
      <c r="A16" s="35"/>
      <c r="B16" s="35"/>
      <c r="C16" s="36"/>
      <c r="E16" s="34"/>
      <c r="F16" s="34"/>
      <c r="G16" s="34"/>
      <c r="J16" s="33"/>
    </row>
    <row r="17" spans="1:10" ht="13.5" customHeight="1">
      <c r="A17" s="37"/>
      <c r="B17" s="35"/>
      <c r="C17" s="36"/>
      <c r="E17" s="34"/>
      <c r="F17" s="34"/>
      <c r="G17" s="34"/>
      <c r="J17" s="33"/>
    </row>
    <row r="18" spans="1:10" ht="13.5" customHeight="1">
      <c r="A18" s="35"/>
      <c r="B18" s="35"/>
      <c r="C18" s="36"/>
      <c r="E18" s="34"/>
      <c r="F18" s="34"/>
      <c r="G18" s="34"/>
      <c r="J18" s="33"/>
    </row>
    <row r="19" spans="1:10" ht="13.5" customHeight="1">
      <c r="A19" s="35"/>
      <c r="B19" s="35"/>
      <c r="C19" s="36"/>
      <c r="E19" s="34"/>
      <c r="F19" s="34"/>
      <c r="G19" s="34"/>
      <c r="J19" s="33"/>
    </row>
    <row r="20" spans="1:10" ht="13.5" customHeight="1">
      <c r="A20" s="35"/>
      <c r="B20" s="35"/>
      <c r="C20" s="36"/>
      <c r="E20" s="34"/>
      <c r="F20" s="34"/>
      <c r="G20" s="34"/>
      <c r="J20" s="33"/>
    </row>
    <row r="21" spans="1:10" ht="13.5" customHeight="1">
      <c r="A21" s="35"/>
      <c r="B21" s="35"/>
      <c r="C21" s="36"/>
      <c r="E21" s="34"/>
      <c r="F21" s="34"/>
      <c r="G21" s="34"/>
      <c r="J21" s="33"/>
    </row>
    <row r="22" spans="1:10" ht="13.5" customHeight="1">
      <c r="A22" s="35"/>
      <c r="B22" s="35"/>
      <c r="C22" s="36"/>
      <c r="E22" s="34"/>
      <c r="F22" s="34"/>
      <c r="G22" s="34"/>
      <c r="J22" s="33"/>
    </row>
    <row r="23" spans="1:10" ht="13.5" customHeight="1">
      <c r="A23" s="35"/>
      <c r="B23" s="35"/>
      <c r="C23" s="36"/>
      <c r="E23" s="34"/>
      <c r="F23" s="34"/>
      <c r="G23" s="34"/>
      <c r="J23" s="33"/>
    </row>
    <row r="24" spans="1:10" ht="13.5" customHeight="1">
      <c r="A24" s="35"/>
      <c r="B24" s="35"/>
      <c r="C24" s="36"/>
      <c r="E24" s="34"/>
      <c r="F24" s="34"/>
      <c r="G24" s="34"/>
      <c r="J24" s="33"/>
    </row>
    <row r="25" spans="1:10" ht="13.5" customHeight="1">
      <c r="A25" s="35"/>
      <c r="B25" s="35"/>
      <c r="C25" s="36"/>
      <c r="E25" s="34"/>
      <c r="F25" s="34"/>
      <c r="G25" s="34"/>
      <c r="J25" s="33"/>
    </row>
    <row r="26" spans="1:10" ht="13.5" customHeight="1">
      <c r="A26" s="35"/>
      <c r="B26" s="35"/>
      <c r="C26" s="36"/>
      <c r="E26" s="34"/>
      <c r="F26" s="34"/>
      <c r="G26" s="34"/>
      <c r="J26" s="33"/>
    </row>
    <row r="27" spans="1:10" ht="13.5" customHeight="1">
      <c r="A27" s="35"/>
      <c r="B27" s="35"/>
      <c r="C27" s="36"/>
      <c r="E27" s="34"/>
      <c r="F27" s="34"/>
      <c r="G27" s="34"/>
      <c r="J27" s="33"/>
    </row>
    <row r="28" spans="1:10" ht="13.5" customHeight="1">
      <c r="A28" s="35"/>
      <c r="B28" s="35"/>
      <c r="C28" s="36"/>
      <c r="E28" s="34"/>
      <c r="F28" s="34"/>
      <c r="G28" s="34"/>
      <c r="J28" s="33"/>
    </row>
    <row r="29" spans="1:10" ht="13.5" customHeight="1">
      <c r="A29" s="35"/>
      <c r="B29" s="37"/>
      <c r="C29" s="36"/>
      <c r="E29" s="34"/>
      <c r="F29" s="34"/>
      <c r="G29" s="34"/>
      <c r="J29" s="33"/>
    </row>
    <row r="30" spans="1:10" ht="13.5" customHeight="1">
      <c r="A30" s="35"/>
      <c r="B30" s="35"/>
      <c r="C30" s="36"/>
      <c r="E30" s="34"/>
      <c r="F30" s="34"/>
      <c r="G30" s="34"/>
      <c r="J30" s="33"/>
    </row>
    <row r="31" spans="1:10" ht="13.5" customHeight="1">
      <c r="A31" s="35"/>
      <c r="B31" s="35"/>
      <c r="C31" s="36"/>
      <c r="E31" s="34"/>
      <c r="F31" s="34"/>
      <c r="G31" s="34"/>
      <c r="J31" s="33"/>
    </row>
    <row r="32" spans="1:10" ht="13.5" customHeight="1">
      <c r="A32" s="35"/>
      <c r="B32" s="35"/>
      <c r="C32" s="36"/>
      <c r="E32" s="34"/>
      <c r="F32" s="34"/>
      <c r="G32" s="34"/>
      <c r="J32" s="33"/>
    </row>
    <row r="33" spans="1:10" ht="13.5" customHeight="1">
      <c r="A33" s="37"/>
      <c r="B33" s="35"/>
      <c r="C33" s="36"/>
      <c r="E33" s="34"/>
      <c r="F33" s="34"/>
      <c r="G33" s="34"/>
      <c r="J33" s="33"/>
    </row>
    <row r="34" spans="1:10" ht="13.5" customHeight="1">
      <c r="A34" s="35"/>
      <c r="B34" s="35"/>
      <c r="C34" s="36"/>
      <c r="E34" s="34"/>
      <c r="F34" s="34"/>
      <c r="G34" s="34"/>
      <c r="J34" s="33"/>
    </row>
    <row r="35" spans="1:10" ht="13.5" customHeight="1">
      <c r="A35" s="35"/>
      <c r="B35" s="35"/>
      <c r="C35" s="36"/>
      <c r="E35" s="34"/>
      <c r="F35" s="34"/>
      <c r="G35" s="34"/>
      <c r="J35" s="33"/>
    </row>
    <row r="36" spans="1:10" ht="13.5" customHeight="1">
      <c r="A36" s="35"/>
      <c r="B36" s="35"/>
      <c r="C36" s="30"/>
      <c r="E36" s="34"/>
      <c r="F36" s="34"/>
      <c r="G36" s="34"/>
      <c r="J36" s="33"/>
    </row>
    <row r="37" spans="1:10" s="28" customFormat="1" ht="13.5" customHeight="1">
      <c r="A37" s="32"/>
      <c r="B37" s="32"/>
      <c r="C37" s="30"/>
      <c r="D37" s="30"/>
      <c r="E37" s="11"/>
      <c r="F37" s="11"/>
      <c r="G37" s="11"/>
      <c r="J37" s="33"/>
    </row>
    <row r="38" spans="1:10" s="28" customFormat="1" ht="13.5" customHeight="1">
      <c r="A38" s="31"/>
      <c r="B38" s="31"/>
      <c r="D38" s="30"/>
      <c r="E38" s="11"/>
      <c r="F38" s="11"/>
      <c r="G38" s="11"/>
    </row>
    <row r="39" spans="1:10" s="28" customFormat="1" ht="13.5" customHeight="1">
      <c r="A39" s="32"/>
      <c r="B39" s="32"/>
      <c r="C39" s="30"/>
      <c r="D39" s="30"/>
      <c r="E39" s="11"/>
      <c r="F39" s="11"/>
      <c r="G39" s="11"/>
    </row>
    <row r="40" spans="1:10" s="28" customFormat="1" ht="13.5" customHeight="1">
      <c r="A40" s="32"/>
      <c r="B40" s="32"/>
      <c r="C40" s="30"/>
      <c r="D40" s="30"/>
      <c r="E40" s="11"/>
      <c r="F40" s="11"/>
      <c r="G40" s="11"/>
    </row>
    <row r="41" spans="1:10" s="28" customFormat="1" ht="13.5" customHeight="1">
      <c r="A41" s="32"/>
      <c r="B41" s="32"/>
      <c r="C41" s="30"/>
      <c r="D41" s="30"/>
      <c r="E41" s="11"/>
      <c r="F41" s="11"/>
      <c r="G41" s="11"/>
    </row>
    <row r="42" spans="1:10" s="28" customFormat="1" ht="13.5" customHeight="1">
      <c r="A42" s="31"/>
      <c r="B42" s="31"/>
      <c r="C42" s="30"/>
      <c r="D42" s="30"/>
      <c r="E42" s="11"/>
      <c r="F42" s="11"/>
      <c r="G42" s="11"/>
    </row>
    <row r="43" spans="1:10" s="28" customFormat="1" ht="13.5" customHeight="1">
      <c r="A43" s="31"/>
      <c r="B43" s="31"/>
      <c r="C43" s="30"/>
      <c r="D43" s="30"/>
      <c r="E43" s="11"/>
      <c r="F43" s="11"/>
      <c r="G43" s="11"/>
    </row>
    <row r="44" spans="1:10" s="28" customFormat="1" ht="13.5" customHeight="1">
      <c r="A44" s="29"/>
      <c r="B44" s="29"/>
      <c r="E44" s="11"/>
      <c r="F44" s="11"/>
      <c r="G44" s="11"/>
    </row>
    <row r="45" spans="1:10" s="28" customFormat="1" ht="13.5" customHeight="1">
      <c r="A45" s="29"/>
      <c r="B45" s="29"/>
    </row>
  </sheetData>
  <phoneticPr fontId="3"/>
  <pageMargins left="0.74803149606299213" right="0.19685039370078741" top="0.59055118110236227" bottom="0.39370078740157483" header="0.31496062992125984" footer="0.31496062992125984"/>
  <pageSetup paperSize="9" orientation="portrait" blackAndWhite="1"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23"/>
  <sheetViews>
    <sheetView showGridLines="0" view="pageBreakPreview" zoomScaleNormal="100" zoomScaleSheetLayoutView="100" workbookViewId="0">
      <selection activeCell="G26" sqref="G26"/>
    </sheetView>
  </sheetViews>
  <sheetFormatPr defaultRowHeight="13.5"/>
  <cols>
    <col min="1" max="1" width="6.5" style="41" customWidth="1"/>
    <col min="2" max="2" width="13.625" style="41" customWidth="1"/>
    <col min="3" max="4" width="10.625" style="41" customWidth="1"/>
    <col min="5" max="5" width="8.125" style="41" customWidth="1"/>
    <col min="6" max="6" width="3.125" style="41" customWidth="1"/>
    <col min="7" max="9" width="10.625" style="41" customWidth="1"/>
    <col min="10" max="16384" width="9" style="41"/>
  </cols>
  <sheetData>
    <row r="2" spans="2:10" ht="24" customHeight="1">
      <c r="B2" s="73" t="s">
        <v>170</v>
      </c>
    </row>
    <row r="3" spans="2:10" ht="24" customHeight="1">
      <c r="B3" s="54" t="s">
        <v>169</v>
      </c>
      <c r="C3" s="42"/>
      <c r="D3" s="42"/>
      <c r="E3" s="155" t="s">
        <v>152</v>
      </c>
      <c r="F3" s="155"/>
      <c r="G3" s="155"/>
      <c r="H3" s="155"/>
      <c r="I3" s="155"/>
    </row>
    <row r="4" spans="2:10" ht="21" customHeight="1">
      <c r="B4" s="143" t="s">
        <v>151</v>
      </c>
      <c r="C4" s="145" t="s">
        <v>168</v>
      </c>
      <c r="D4" s="146"/>
      <c r="E4" s="147" t="s">
        <v>167</v>
      </c>
      <c r="F4" s="148"/>
      <c r="G4" s="149"/>
      <c r="H4" s="134" t="s">
        <v>150</v>
      </c>
      <c r="I4" s="135"/>
    </row>
    <row r="5" spans="2:10" ht="21" customHeight="1">
      <c r="B5" s="144"/>
      <c r="C5" s="51" t="s">
        <v>160</v>
      </c>
      <c r="D5" s="52" t="s">
        <v>148</v>
      </c>
      <c r="E5" s="150" t="s">
        <v>160</v>
      </c>
      <c r="F5" s="151"/>
      <c r="G5" s="50" t="s">
        <v>148</v>
      </c>
      <c r="H5" s="51" t="s">
        <v>147</v>
      </c>
      <c r="I5" s="50" t="s">
        <v>146</v>
      </c>
      <c r="J5" s="43" t="s">
        <v>144</v>
      </c>
    </row>
    <row r="6" spans="2:10" ht="21" customHeight="1">
      <c r="B6" s="72" t="s">
        <v>166</v>
      </c>
      <c r="C6" s="71">
        <v>117591</v>
      </c>
      <c r="D6" s="70">
        <v>321.3</v>
      </c>
      <c r="E6" s="136">
        <v>122208</v>
      </c>
      <c r="F6" s="137"/>
      <c r="G6" s="68">
        <v>334.8</v>
      </c>
      <c r="H6" s="69">
        <f>C6-E6</f>
        <v>-4617</v>
      </c>
      <c r="I6" s="68">
        <f>ROUND(C6/E6*100,1)</f>
        <v>96.2</v>
      </c>
      <c r="J6" s="41">
        <v>366</v>
      </c>
    </row>
    <row r="7" spans="2:10" ht="21" customHeight="1">
      <c r="B7" s="67" t="s">
        <v>165</v>
      </c>
      <c r="C7" s="66">
        <v>166442</v>
      </c>
      <c r="D7" s="65">
        <v>690.6</v>
      </c>
      <c r="E7" s="138">
        <v>178274</v>
      </c>
      <c r="F7" s="139"/>
      <c r="G7" s="63">
        <v>730.6</v>
      </c>
      <c r="H7" s="64">
        <f>C7-E7</f>
        <v>-11832</v>
      </c>
      <c r="I7" s="63">
        <f>ROUND(C7/E7*100,1)</f>
        <v>93.4</v>
      </c>
      <c r="J7" s="41">
        <v>241</v>
      </c>
    </row>
    <row r="8" spans="2:10" ht="21" customHeight="1">
      <c r="B8" s="42"/>
      <c r="C8" s="42"/>
      <c r="D8" s="42"/>
      <c r="E8" s="42"/>
      <c r="F8" s="42"/>
      <c r="G8" s="42"/>
      <c r="H8" s="42"/>
      <c r="I8" s="42"/>
    </row>
    <row r="9" spans="2:10" ht="21" customHeight="1">
      <c r="B9" s="54" t="s">
        <v>164</v>
      </c>
      <c r="C9" s="62"/>
      <c r="D9" s="62"/>
      <c r="E9" s="62"/>
      <c r="F9" s="62"/>
      <c r="G9" s="42"/>
      <c r="H9" s="42"/>
      <c r="I9" s="42"/>
    </row>
    <row r="10" spans="2:10" ht="24" customHeight="1">
      <c r="B10" s="140" t="s">
        <v>163</v>
      </c>
      <c r="C10" s="141"/>
      <c r="D10" s="164">
        <v>440</v>
      </c>
      <c r="E10" s="164"/>
      <c r="F10" s="61" t="s">
        <v>161</v>
      </c>
      <c r="G10" s="42"/>
      <c r="H10" s="42"/>
      <c r="I10" s="42"/>
    </row>
    <row r="11" spans="2:10" ht="21" customHeight="1">
      <c r="B11" s="152" t="s">
        <v>162</v>
      </c>
      <c r="C11" s="153"/>
      <c r="D11" s="142">
        <v>389</v>
      </c>
      <c r="E11" s="142"/>
      <c r="F11" s="60" t="s">
        <v>161</v>
      </c>
      <c r="G11" s="42"/>
      <c r="H11" s="42"/>
      <c r="I11" s="42"/>
    </row>
    <row r="12" spans="2:10" ht="21" customHeight="1">
      <c r="B12" s="152" t="s">
        <v>160</v>
      </c>
      <c r="C12" s="153"/>
      <c r="D12" s="165">
        <f>C6</f>
        <v>117591</v>
      </c>
      <c r="E12" s="165"/>
      <c r="F12" s="60" t="s">
        <v>158</v>
      </c>
      <c r="G12" s="42"/>
      <c r="H12" s="42"/>
      <c r="I12" s="42"/>
    </row>
    <row r="13" spans="2:10" ht="21" customHeight="1">
      <c r="B13" s="152" t="s">
        <v>159</v>
      </c>
      <c r="C13" s="153"/>
      <c r="D13" s="154">
        <f>D6</f>
        <v>321.3</v>
      </c>
      <c r="E13" s="154"/>
      <c r="F13" s="60" t="s">
        <v>158</v>
      </c>
      <c r="G13" s="42"/>
      <c r="H13" s="42"/>
      <c r="I13" s="42"/>
    </row>
    <row r="14" spans="2:10" ht="21" customHeight="1">
      <c r="B14" s="152" t="s">
        <v>157</v>
      </c>
      <c r="C14" s="153"/>
      <c r="D14" s="154">
        <f>C6/J6/D10*100</f>
        <v>73.019746646795838</v>
      </c>
      <c r="E14" s="154"/>
      <c r="F14" s="60" t="s">
        <v>156</v>
      </c>
      <c r="G14" s="42"/>
      <c r="H14" s="42"/>
      <c r="I14" s="42"/>
    </row>
    <row r="15" spans="2:10" ht="21" customHeight="1">
      <c r="B15" s="156" t="s">
        <v>155</v>
      </c>
      <c r="C15" s="157"/>
      <c r="D15" s="160">
        <v>82.6</v>
      </c>
      <c r="E15" s="160"/>
      <c r="F15" s="59" t="s">
        <v>154</v>
      </c>
      <c r="G15" s="42"/>
      <c r="H15" s="42"/>
      <c r="I15" s="42"/>
    </row>
    <row r="16" spans="2:10" ht="21" customHeight="1">
      <c r="B16" s="56"/>
      <c r="C16" s="58"/>
      <c r="D16" s="57"/>
      <c r="E16" s="57"/>
      <c r="F16" s="56"/>
      <c r="G16" s="42"/>
      <c r="H16" s="42"/>
      <c r="I16" s="42"/>
    </row>
    <row r="17" spans="2:10" ht="21" customHeight="1">
      <c r="B17" s="55"/>
      <c r="C17" s="42"/>
      <c r="D17" s="42"/>
      <c r="E17" s="55"/>
      <c r="F17" s="42"/>
      <c r="G17" s="42"/>
      <c r="H17" s="42"/>
      <c r="I17" s="42"/>
    </row>
    <row r="18" spans="2:10" ht="21" customHeight="1">
      <c r="B18" s="54" t="s">
        <v>153</v>
      </c>
      <c r="C18" s="42"/>
      <c r="D18" s="42"/>
      <c r="E18" s="42"/>
      <c r="F18" s="42"/>
      <c r="G18" s="155" t="s">
        <v>152</v>
      </c>
      <c r="H18" s="155"/>
      <c r="I18" s="155"/>
    </row>
    <row r="19" spans="2:10" ht="21" customHeight="1">
      <c r="B19" s="143" t="s">
        <v>151</v>
      </c>
      <c r="C19" s="134" t="str">
        <f>C4</f>
        <v>令和元年度</v>
      </c>
      <c r="D19" s="161"/>
      <c r="E19" s="162" t="str">
        <f>E4</f>
        <v>平成30年度</v>
      </c>
      <c r="F19" s="163"/>
      <c r="G19" s="135"/>
      <c r="H19" s="134" t="s">
        <v>150</v>
      </c>
      <c r="I19" s="135"/>
    </row>
    <row r="20" spans="2:10" ht="24" customHeight="1">
      <c r="B20" s="144"/>
      <c r="C20" s="53" t="s">
        <v>149</v>
      </c>
      <c r="D20" s="52" t="s">
        <v>148</v>
      </c>
      <c r="E20" s="150" t="s">
        <v>149</v>
      </c>
      <c r="F20" s="151"/>
      <c r="G20" s="50" t="s">
        <v>148</v>
      </c>
      <c r="H20" s="51" t="s">
        <v>147</v>
      </c>
      <c r="I20" s="50" t="s">
        <v>146</v>
      </c>
    </row>
    <row r="21" spans="2:10" ht="21" customHeight="1">
      <c r="B21" s="49" t="s">
        <v>145</v>
      </c>
      <c r="C21" s="48">
        <v>5035</v>
      </c>
      <c r="D21" s="47">
        <f>ROUND(C21/J22,1)</f>
        <v>20.9</v>
      </c>
      <c r="E21" s="158">
        <v>5163</v>
      </c>
      <c r="F21" s="159"/>
      <c r="G21" s="46">
        <v>21.2</v>
      </c>
      <c r="H21" s="45">
        <f>C21-E21</f>
        <v>-128</v>
      </c>
      <c r="I21" s="44">
        <f>ROUND(C21/E21*100,1)</f>
        <v>97.5</v>
      </c>
      <c r="J21" s="43" t="s">
        <v>144</v>
      </c>
    </row>
    <row r="22" spans="2:10" ht="21" customHeight="1">
      <c r="B22" s="42"/>
      <c r="C22" s="42"/>
      <c r="D22" s="42"/>
      <c r="E22" s="155"/>
      <c r="F22" s="155"/>
      <c r="G22" s="155"/>
      <c r="H22" s="155"/>
      <c r="I22" s="155"/>
      <c r="J22" s="41">
        <v>241</v>
      </c>
    </row>
    <row r="23" spans="2:10" ht="21" customHeight="1"/>
  </sheetData>
  <mergeCells count="28">
    <mergeCell ref="E3:I3"/>
    <mergeCell ref="C19:D19"/>
    <mergeCell ref="E19:G19"/>
    <mergeCell ref="H19:I19"/>
    <mergeCell ref="B11:C11"/>
    <mergeCell ref="B12:C12"/>
    <mergeCell ref="B13:C13"/>
    <mergeCell ref="D10:E10"/>
    <mergeCell ref="D12:E12"/>
    <mergeCell ref="D13:E13"/>
    <mergeCell ref="B14:C14"/>
    <mergeCell ref="D14:E14"/>
    <mergeCell ref="E20:F20"/>
    <mergeCell ref="E22:I22"/>
    <mergeCell ref="B15:C15"/>
    <mergeCell ref="E21:F21"/>
    <mergeCell ref="B19:B20"/>
    <mergeCell ref="G18:I18"/>
    <mergeCell ref="D15:E15"/>
    <mergeCell ref="H4:I4"/>
    <mergeCell ref="E6:F6"/>
    <mergeCell ref="E7:F7"/>
    <mergeCell ref="B10:C10"/>
    <mergeCell ref="D11:E11"/>
    <mergeCell ref="B4:B5"/>
    <mergeCell ref="C4:D4"/>
    <mergeCell ref="E4:G4"/>
    <mergeCell ref="E5:F5"/>
  </mergeCells>
  <phoneticPr fontId="3"/>
  <pageMargins left="0.74803149606299213" right="0.19685039370078741" top="0.59055118110236227" bottom="0.39370078740157483" header="0.31496062992125984" footer="0.31496062992125984"/>
  <pageSetup paperSize="9" firstPageNumber="5" orientation="portrait" blackAndWhite="1" verticalDpi="300"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N31"/>
  <sheetViews>
    <sheetView showGridLines="0" view="pageBreakPreview" zoomScaleNormal="100" zoomScaleSheetLayoutView="100" workbookViewId="0">
      <selection activeCell="G19" sqref="G19"/>
    </sheetView>
  </sheetViews>
  <sheetFormatPr defaultRowHeight="13.5"/>
  <cols>
    <col min="1" max="1" width="3.5" style="42" customWidth="1"/>
    <col min="2" max="2" width="0.875" style="42" customWidth="1"/>
    <col min="3" max="3" width="22.625" style="42" customWidth="1"/>
    <col min="4" max="4" width="0.875" style="42" customWidth="1"/>
    <col min="5" max="5" width="13.625" style="42" customWidth="1"/>
    <col min="6" max="6" width="13.625" style="75" customWidth="1"/>
    <col min="7" max="8" width="13.625" style="42" customWidth="1"/>
    <col min="9" max="9" width="4.25" style="42" customWidth="1"/>
    <col min="10" max="10" width="4.375" style="42" customWidth="1"/>
    <col min="11" max="11" width="9.5" style="74" customWidth="1"/>
    <col min="12" max="12" width="9.25" style="42" customWidth="1"/>
    <col min="13" max="14" width="9.125" style="42" customWidth="1"/>
    <col min="15" max="15" width="9" style="42" customWidth="1"/>
    <col min="16" max="16384" width="9" style="42"/>
  </cols>
  <sheetData>
    <row r="2" spans="2:14" ht="23.25" customHeight="1">
      <c r="B2" s="167" t="s">
        <v>203</v>
      </c>
      <c r="C2" s="167"/>
      <c r="D2" s="167"/>
      <c r="E2" s="167"/>
      <c r="I2" s="126"/>
      <c r="J2" s="127" t="s">
        <v>202</v>
      </c>
      <c r="K2" s="126"/>
    </row>
    <row r="3" spans="2:14" ht="29.1" customHeight="1">
      <c r="B3" s="125"/>
      <c r="C3" s="172" t="s">
        <v>151</v>
      </c>
      <c r="D3" s="124"/>
      <c r="E3" s="174" t="s">
        <v>166</v>
      </c>
      <c r="F3" s="175"/>
      <c r="G3" s="176" t="s">
        <v>165</v>
      </c>
      <c r="H3" s="177"/>
      <c r="I3" s="162" t="s">
        <v>201</v>
      </c>
      <c r="J3" s="135"/>
    </row>
    <row r="4" spans="2:14" ht="29.1" customHeight="1">
      <c r="B4" s="79"/>
      <c r="C4" s="173"/>
      <c r="D4" s="123"/>
      <c r="E4" s="51" t="s">
        <v>160</v>
      </c>
      <c r="F4" s="122" t="s">
        <v>148</v>
      </c>
      <c r="G4" s="121" t="s">
        <v>160</v>
      </c>
      <c r="H4" s="50" t="s">
        <v>148</v>
      </c>
      <c r="I4" s="150"/>
      <c r="J4" s="166"/>
      <c r="K4" s="74" t="s">
        <v>200</v>
      </c>
      <c r="L4" s="42" t="s">
        <v>199</v>
      </c>
      <c r="M4" s="42" t="s">
        <v>198</v>
      </c>
      <c r="N4" s="42" t="s">
        <v>198</v>
      </c>
    </row>
    <row r="5" spans="2:14" ht="29.1" customHeight="1">
      <c r="B5" s="120"/>
      <c r="C5" s="119" t="s">
        <v>197</v>
      </c>
      <c r="D5" s="118"/>
      <c r="E5" s="117">
        <v>0</v>
      </c>
      <c r="F5" s="116">
        <v>0</v>
      </c>
      <c r="G5" s="115">
        <v>11076</v>
      </c>
      <c r="H5" s="114">
        <v>46</v>
      </c>
      <c r="I5" s="113"/>
      <c r="J5" s="112">
        <v>0</v>
      </c>
      <c r="K5" s="74">
        <f t="shared" ref="K5:K28" si="0">E5/$E$29</f>
        <v>0</v>
      </c>
      <c r="L5" s="74">
        <f t="shared" ref="L5:L28" si="1">G5/$G$29</f>
        <v>45.95850622406639</v>
      </c>
      <c r="M5" s="42">
        <f t="shared" ref="M5:M28" si="2">ROUND(E5/$E$29,2)</f>
        <v>0</v>
      </c>
      <c r="N5" s="42">
        <f t="shared" ref="N5:N28" si="3">ROUND(G5/$G$29,2)</f>
        <v>45.96</v>
      </c>
    </row>
    <row r="6" spans="2:14" ht="29.1" customHeight="1">
      <c r="B6" s="108"/>
      <c r="C6" s="109" t="s">
        <v>196</v>
      </c>
      <c r="D6" s="106"/>
      <c r="E6" s="105">
        <v>16086</v>
      </c>
      <c r="F6" s="104">
        <v>44</v>
      </c>
      <c r="G6" s="103">
        <v>14346</v>
      </c>
      <c r="H6" s="102">
        <v>59.5</v>
      </c>
      <c r="I6" s="101"/>
      <c r="J6" s="100">
        <v>6</v>
      </c>
      <c r="K6" s="74">
        <f t="shared" si="0"/>
        <v>43.950819672131146</v>
      </c>
      <c r="L6" s="74">
        <f t="shared" si="1"/>
        <v>59.526970954356848</v>
      </c>
      <c r="M6" s="42">
        <f t="shared" si="2"/>
        <v>43.95</v>
      </c>
      <c r="N6" s="42">
        <f t="shared" si="3"/>
        <v>59.53</v>
      </c>
    </row>
    <row r="7" spans="2:14" ht="29.1" customHeight="1">
      <c r="B7" s="108"/>
      <c r="C7" s="109" t="s">
        <v>195</v>
      </c>
      <c r="D7" s="106"/>
      <c r="E7" s="105">
        <v>9399</v>
      </c>
      <c r="F7" s="104">
        <v>25.7</v>
      </c>
      <c r="G7" s="103">
        <v>9646</v>
      </c>
      <c r="H7" s="102">
        <v>40</v>
      </c>
      <c r="I7" s="101"/>
      <c r="J7" s="100">
        <v>3</v>
      </c>
      <c r="K7" s="74">
        <f t="shared" si="0"/>
        <v>25.680327868852459</v>
      </c>
      <c r="L7" s="74">
        <f t="shared" si="1"/>
        <v>40.024896265560166</v>
      </c>
      <c r="M7" s="42">
        <f t="shared" si="2"/>
        <v>25.68</v>
      </c>
      <c r="N7" s="42">
        <f t="shared" si="3"/>
        <v>40.020000000000003</v>
      </c>
    </row>
    <row r="8" spans="2:14" ht="29.1" customHeight="1">
      <c r="B8" s="108"/>
      <c r="C8" s="109" t="s">
        <v>194</v>
      </c>
      <c r="D8" s="106"/>
      <c r="E8" s="105">
        <v>15238</v>
      </c>
      <c r="F8" s="104">
        <v>41.6</v>
      </c>
      <c r="G8" s="103">
        <v>11112</v>
      </c>
      <c r="H8" s="102">
        <v>46.1</v>
      </c>
      <c r="I8" s="101"/>
      <c r="J8" s="100">
        <v>4</v>
      </c>
      <c r="K8" s="74">
        <f t="shared" si="0"/>
        <v>41.633879781420767</v>
      </c>
      <c r="L8" s="74">
        <f t="shared" si="1"/>
        <v>46.107883817427386</v>
      </c>
      <c r="M8" s="42">
        <f t="shared" si="2"/>
        <v>41.63</v>
      </c>
      <c r="N8" s="42">
        <f t="shared" si="3"/>
        <v>46.11</v>
      </c>
    </row>
    <row r="9" spans="2:14" ht="29.1" customHeight="1">
      <c r="B9" s="108"/>
      <c r="C9" s="109" t="s">
        <v>193</v>
      </c>
      <c r="D9" s="106"/>
      <c r="E9" s="105">
        <v>11449</v>
      </c>
      <c r="F9" s="104">
        <v>31.3</v>
      </c>
      <c r="G9" s="103">
        <v>7239</v>
      </c>
      <c r="H9" s="102">
        <v>30</v>
      </c>
      <c r="I9" s="101"/>
      <c r="J9" s="100">
        <v>3</v>
      </c>
      <c r="K9" s="74">
        <f t="shared" si="0"/>
        <v>31.281420765027324</v>
      </c>
      <c r="L9" s="74">
        <f t="shared" si="1"/>
        <v>30.037344398340249</v>
      </c>
      <c r="M9" s="42">
        <f t="shared" si="2"/>
        <v>31.28</v>
      </c>
      <c r="N9" s="42">
        <f t="shared" si="3"/>
        <v>30.04</v>
      </c>
    </row>
    <row r="10" spans="2:14" ht="29.1" customHeight="1">
      <c r="B10" s="108"/>
      <c r="C10" s="109" t="s">
        <v>192</v>
      </c>
      <c r="D10" s="106"/>
      <c r="E10" s="105">
        <v>9843</v>
      </c>
      <c r="F10" s="104">
        <v>26.9</v>
      </c>
      <c r="G10" s="103">
        <v>11594</v>
      </c>
      <c r="H10" s="102">
        <v>48.1</v>
      </c>
      <c r="I10" s="101"/>
      <c r="J10" s="100">
        <v>3</v>
      </c>
      <c r="K10" s="74">
        <f t="shared" si="0"/>
        <v>26.893442622950818</v>
      </c>
      <c r="L10" s="74">
        <f t="shared" si="1"/>
        <v>48.107883817427386</v>
      </c>
      <c r="M10" s="42">
        <f t="shared" si="2"/>
        <v>26.89</v>
      </c>
      <c r="N10" s="42">
        <f t="shared" si="3"/>
        <v>48.11</v>
      </c>
    </row>
    <row r="11" spans="2:14" ht="29.1" customHeight="1">
      <c r="B11" s="108"/>
      <c r="C11" s="109" t="s">
        <v>191</v>
      </c>
      <c r="D11" s="106"/>
      <c r="E11" s="105">
        <v>6371</v>
      </c>
      <c r="F11" s="104">
        <v>17.399999999999999</v>
      </c>
      <c r="G11" s="103">
        <v>4367</v>
      </c>
      <c r="H11" s="102">
        <v>18.100000000000001</v>
      </c>
      <c r="I11" s="101"/>
      <c r="J11" s="100">
        <v>3</v>
      </c>
      <c r="K11" s="74">
        <f t="shared" si="0"/>
        <v>17.407103825136613</v>
      </c>
      <c r="L11" s="74">
        <f t="shared" si="1"/>
        <v>18.120331950207468</v>
      </c>
      <c r="M11" s="42">
        <f t="shared" si="2"/>
        <v>17.41</v>
      </c>
      <c r="N11" s="42">
        <f t="shared" si="3"/>
        <v>18.12</v>
      </c>
    </row>
    <row r="12" spans="2:14" ht="29.1" customHeight="1">
      <c r="B12" s="108"/>
      <c r="C12" s="109" t="s">
        <v>190</v>
      </c>
      <c r="D12" s="106"/>
      <c r="E12" s="105">
        <v>24</v>
      </c>
      <c r="F12" s="104">
        <v>0.1</v>
      </c>
      <c r="G12" s="103">
        <v>3198</v>
      </c>
      <c r="H12" s="102">
        <v>13.3</v>
      </c>
      <c r="I12" s="101"/>
      <c r="J12" s="100">
        <v>0</v>
      </c>
      <c r="K12" s="74">
        <f t="shared" si="0"/>
        <v>6.5573770491803282E-2</v>
      </c>
      <c r="L12" s="74">
        <f t="shared" si="1"/>
        <v>13.269709543568466</v>
      </c>
      <c r="M12" s="42">
        <f t="shared" si="2"/>
        <v>7.0000000000000007E-2</v>
      </c>
      <c r="N12" s="42">
        <f t="shared" si="3"/>
        <v>13.27</v>
      </c>
    </row>
    <row r="13" spans="2:14" ht="29.1" customHeight="1">
      <c r="B13" s="108"/>
      <c r="C13" s="109" t="s">
        <v>189</v>
      </c>
      <c r="D13" s="106"/>
      <c r="E13" s="105">
        <v>11199</v>
      </c>
      <c r="F13" s="104">
        <v>30.6</v>
      </c>
      <c r="G13" s="103">
        <v>10250</v>
      </c>
      <c r="H13" s="102">
        <v>42.5</v>
      </c>
      <c r="I13" s="101"/>
      <c r="J13" s="100">
        <v>9</v>
      </c>
      <c r="K13" s="74">
        <f t="shared" si="0"/>
        <v>30.598360655737704</v>
      </c>
      <c r="L13" s="74">
        <f t="shared" si="1"/>
        <v>42.531120331950206</v>
      </c>
      <c r="M13" s="42">
        <f t="shared" si="2"/>
        <v>30.6</v>
      </c>
      <c r="N13" s="42">
        <f t="shared" si="3"/>
        <v>42.53</v>
      </c>
    </row>
    <row r="14" spans="2:14" ht="29.1" customHeight="1">
      <c r="B14" s="108"/>
      <c r="C14" s="109" t="s">
        <v>188</v>
      </c>
      <c r="D14" s="106"/>
      <c r="E14" s="105">
        <v>9375</v>
      </c>
      <c r="F14" s="104">
        <v>25.6</v>
      </c>
      <c r="G14" s="103">
        <v>11435</v>
      </c>
      <c r="H14" s="102">
        <v>47.5</v>
      </c>
      <c r="I14" s="101"/>
      <c r="J14" s="100">
        <v>3</v>
      </c>
      <c r="K14" s="74">
        <f t="shared" si="0"/>
        <v>25.614754098360656</v>
      </c>
      <c r="L14" s="74">
        <f t="shared" si="1"/>
        <v>47.448132780082986</v>
      </c>
      <c r="M14" s="42">
        <f t="shared" si="2"/>
        <v>25.61</v>
      </c>
      <c r="N14" s="42">
        <f t="shared" si="3"/>
        <v>47.45</v>
      </c>
    </row>
    <row r="15" spans="2:14" ht="29.1" customHeight="1">
      <c r="B15" s="108"/>
      <c r="C15" s="109" t="s">
        <v>187</v>
      </c>
      <c r="D15" s="106"/>
      <c r="E15" s="105">
        <v>5207</v>
      </c>
      <c r="F15" s="104">
        <v>14.2</v>
      </c>
      <c r="G15" s="103">
        <v>7444</v>
      </c>
      <c r="H15" s="102">
        <v>30.9</v>
      </c>
      <c r="I15" s="101"/>
      <c r="J15" s="100">
        <v>2</v>
      </c>
      <c r="K15" s="74">
        <f t="shared" si="0"/>
        <v>14.226775956284152</v>
      </c>
      <c r="L15" s="74">
        <f t="shared" si="1"/>
        <v>30.887966804979254</v>
      </c>
      <c r="M15" s="42">
        <f t="shared" si="2"/>
        <v>14.23</v>
      </c>
      <c r="N15" s="42">
        <f t="shared" si="3"/>
        <v>30.89</v>
      </c>
    </row>
    <row r="16" spans="2:14" ht="29.1" customHeight="1">
      <c r="B16" s="108"/>
      <c r="C16" s="109" t="s">
        <v>186</v>
      </c>
      <c r="D16" s="106"/>
      <c r="E16" s="105">
        <v>600</v>
      </c>
      <c r="F16" s="104">
        <v>1.6</v>
      </c>
      <c r="G16" s="103">
        <v>3091</v>
      </c>
      <c r="H16" s="102">
        <v>12.8</v>
      </c>
      <c r="I16" s="101"/>
      <c r="J16" s="100">
        <v>1</v>
      </c>
      <c r="K16" s="74">
        <f t="shared" si="0"/>
        <v>1.639344262295082</v>
      </c>
      <c r="L16" s="74">
        <f t="shared" si="1"/>
        <v>12.825726141078839</v>
      </c>
      <c r="M16" s="42">
        <f t="shared" si="2"/>
        <v>1.64</v>
      </c>
      <c r="N16" s="42">
        <f t="shared" si="3"/>
        <v>12.83</v>
      </c>
    </row>
    <row r="17" spans="2:14" ht="29.1" customHeight="1">
      <c r="B17" s="108"/>
      <c r="C17" s="109" t="s">
        <v>185</v>
      </c>
      <c r="D17" s="106"/>
      <c r="E17" s="105">
        <v>1754</v>
      </c>
      <c r="F17" s="104">
        <v>4.8</v>
      </c>
      <c r="G17" s="103">
        <v>12753</v>
      </c>
      <c r="H17" s="102">
        <v>52.9</v>
      </c>
      <c r="I17" s="101"/>
      <c r="J17" s="100">
        <v>2</v>
      </c>
      <c r="K17" s="74">
        <f t="shared" si="0"/>
        <v>4.7923497267759565</v>
      </c>
      <c r="L17" s="74">
        <f t="shared" si="1"/>
        <v>52.91701244813278</v>
      </c>
      <c r="M17" s="42">
        <f t="shared" si="2"/>
        <v>4.79</v>
      </c>
      <c r="N17" s="42">
        <f t="shared" si="3"/>
        <v>52.92</v>
      </c>
    </row>
    <row r="18" spans="2:14" ht="29.1" customHeight="1">
      <c r="B18" s="108"/>
      <c r="C18" s="109" t="s">
        <v>184</v>
      </c>
      <c r="D18" s="106"/>
      <c r="E18" s="105">
        <v>2294</v>
      </c>
      <c r="F18" s="104">
        <v>6.3</v>
      </c>
      <c r="G18" s="103">
        <v>7702</v>
      </c>
      <c r="H18" s="102">
        <v>32</v>
      </c>
      <c r="I18" s="101"/>
      <c r="J18" s="100">
        <v>1</v>
      </c>
      <c r="K18" s="74">
        <f t="shared" si="0"/>
        <v>6.2677595628415297</v>
      </c>
      <c r="L18" s="74">
        <f t="shared" si="1"/>
        <v>31.95850622406639</v>
      </c>
      <c r="M18" s="42">
        <f t="shared" si="2"/>
        <v>6.27</v>
      </c>
      <c r="N18" s="42">
        <f t="shared" si="3"/>
        <v>31.96</v>
      </c>
    </row>
    <row r="19" spans="2:14" ht="29.1" customHeight="1">
      <c r="B19" s="108"/>
      <c r="C19" s="109" t="s">
        <v>183</v>
      </c>
      <c r="D19" s="106"/>
      <c r="E19" s="105">
        <v>1810</v>
      </c>
      <c r="F19" s="104">
        <v>5</v>
      </c>
      <c r="G19" s="103">
        <v>7962</v>
      </c>
      <c r="H19" s="102">
        <v>33</v>
      </c>
      <c r="I19" s="101"/>
      <c r="J19" s="100">
        <v>1</v>
      </c>
      <c r="K19" s="74">
        <f t="shared" si="0"/>
        <v>4.945355191256831</v>
      </c>
      <c r="L19" s="74">
        <f t="shared" si="1"/>
        <v>33.037344398340252</v>
      </c>
      <c r="M19" s="42">
        <f t="shared" si="2"/>
        <v>4.95</v>
      </c>
      <c r="N19" s="42">
        <f t="shared" si="3"/>
        <v>33.04</v>
      </c>
    </row>
    <row r="20" spans="2:14" ht="29.1" customHeight="1">
      <c r="B20" s="108"/>
      <c r="C20" s="109" t="s">
        <v>182</v>
      </c>
      <c r="D20" s="106"/>
      <c r="E20" s="105">
        <v>547</v>
      </c>
      <c r="F20" s="104">
        <v>1.5</v>
      </c>
      <c r="G20" s="103">
        <v>8158</v>
      </c>
      <c r="H20" s="102">
        <v>33.9</v>
      </c>
      <c r="I20" s="101"/>
      <c r="J20" s="111">
        <v>1</v>
      </c>
      <c r="K20" s="74">
        <f t="shared" si="0"/>
        <v>1.4945355191256831</v>
      </c>
      <c r="L20" s="74">
        <f t="shared" si="1"/>
        <v>33.850622406639005</v>
      </c>
      <c r="M20" s="42">
        <f t="shared" si="2"/>
        <v>1.49</v>
      </c>
      <c r="N20" s="42">
        <f t="shared" si="3"/>
        <v>33.85</v>
      </c>
    </row>
    <row r="21" spans="2:14" ht="29.1" customHeight="1">
      <c r="B21" s="108"/>
      <c r="C21" s="107" t="s">
        <v>181</v>
      </c>
      <c r="D21" s="110"/>
      <c r="E21" s="105">
        <v>1173</v>
      </c>
      <c r="F21" s="104">
        <v>3.2</v>
      </c>
      <c r="G21" s="103">
        <v>14573</v>
      </c>
      <c r="H21" s="102">
        <v>60.5</v>
      </c>
      <c r="I21" s="101"/>
      <c r="J21" s="100">
        <v>2</v>
      </c>
      <c r="K21" s="74">
        <f t="shared" si="0"/>
        <v>3.2049180327868854</v>
      </c>
      <c r="L21" s="74">
        <f t="shared" si="1"/>
        <v>60.468879668049794</v>
      </c>
      <c r="M21" s="42">
        <f t="shared" si="2"/>
        <v>3.2</v>
      </c>
      <c r="N21" s="42">
        <f t="shared" si="3"/>
        <v>60.47</v>
      </c>
    </row>
    <row r="22" spans="2:14" ht="29.1" customHeight="1">
      <c r="B22" s="108"/>
      <c r="C22" s="109" t="s">
        <v>180</v>
      </c>
      <c r="D22" s="106"/>
      <c r="E22" s="105">
        <v>0</v>
      </c>
      <c r="F22" s="104">
        <v>0</v>
      </c>
      <c r="G22" s="103">
        <v>1986</v>
      </c>
      <c r="H22" s="102">
        <v>8.1999999999999993</v>
      </c>
      <c r="I22" s="101"/>
      <c r="J22" s="100">
        <v>3</v>
      </c>
      <c r="K22" s="74">
        <f t="shared" si="0"/>
        <v>0</v>
      </c>
      <c r="L22" s="74">
        <f t="shared" si="1"/>
        <v>8.2406639004149369</v>
      </c>
      <c r="M22" s="42">
        <f t="shared" si="2"/>
        <v>0</v>
      </c>
      <c r="N22" s="42">
        <f t="shared" si="3"/>
        <v>8.24</v>
      </c>
    </row>
    <row r="23" spans="2:14" ht="29.1" customHeight="1">
      <c r="B23" s="108"/>
      <c r="C23" s="109" t="s">
        <v>179</v>
      </c>
      <c r="D23" s="106"/>
      <c r="E23" s="105">
        <v>0</v>
      </c>
      <c r="F23" s="104">
        <v>0</v>
      </c>
      <c r="G23" s="103">
        <v>0</v>
      </c>
      <c r="H23" s="102">
        <v>0</v>
      </c>
      <c r="I23" s="101"/>
      <c r="J23" s="100">
        <v>0</v>
      </c>
      <c r="K23" s="74">
        <f t="shared" si="0"/>
        <v>0</v>
      </c>
      <c r="L23" s="74">
        <f t="shared" si="1"/>
        <v>0</v>
      </c>
      <c r="M23" s="42">
        <f t="shared" si="2"/>
        <v>0</v>
      </c>
      <c r="N23" s="42">
        <f t="shared" si="3"/>
        <v>0</v>
      </c>
    </row>
    <row r="24" spans="2:14" ht="29.1" customHeight="1">
      <c r="B24" s="108"/>
      <c r="C24" s="109" t="s">
        <v>178</v>
      </c>
      <c r="D24" s="106"/>
      <c r="E24" s="105">
        <v>4004</v>
      </c>
      <c r="F24" s="104">
        <v>10.9</v>
      </c>
      <c r="G24" s="103">
        <v>97</v>
      </c>
      <c r="H24" s="102">
        <v>0.4</v>
      </c>
      <c r="I24" s="101"/>
      <c r="J24" s="100">
        <v>0</v>
      </c>
      <c r="K24" s="74">
        <f t="shared" si="0"/>
        <v>10.939890710382514</v>
      </c>
      <c r="L24" s="74">
        <f t="shared" si="1"/>
        <v>0.40248962655601661</v>
      </c>
      <c r="M24" s="42">
        <f t="shared" si="2"/>
        <v>10.94</v>
      </c>
      <c r="N24" s="42">
        <f t="shared" si="3"/>
        <v>0.4</v>
      </c>
    </row>
    <row r="25" spans="2:14" ht="29.1" customHeight="1">
      <c r="B25" s="108"/>
      <c r="C25" s="109" t="s">
        <v>177</v>
      </c>
      <c r="D25" s="106"/>
      <c r="E25" s="105">
        <v>813</v>
      </c>
      <c r="F25" s="104">
        <v>2.2000000000000002</v>
      </c>
      <c r="G25" s="103">
        <v>8412</v>
      </c>
      <c r="H25" s="102">
        <v>34.9</v>
      </c>
      <c r="I25" s="101"/>
      <c r="J25" s="100">
        <v>2</v>
      </c>
      <c r="K25" s="74">
        <f t="shared" si="0"/>
        <v>2.221311475409836</v>
      </c>
      <c r="L25" s="74">
        <f t="shared" si="1"/>
        <v>34.904564315352694</v>
      </c>
      <c r="M25" s="42">
        <f t="shared" si="2"/>
        <v>2.2200000000000002</v>
      </c>
      <c r="N25" s="42">
        <f t="shared" si="3"/>
        <v>34.9</v>
      </c>
    </row>
    <row r="26" spans="2:14" ht="29.1" customHeight="1">
      <c r="B26" s="108"/>
      <c r="C26" s="107" t="s">
        <v>176</v>
      </c>
      <c r="D26" s="106"/>
      <c r="E26" s="105">
        <v>10405</v>
      </c>
      <c r="F26" s="104">
        <v>28.4</v>
      </c>
      <c r="G26" s="103">
        <v>1</v>
      </c>
      <c r="H26" s="102">
        <v>0</v>
      </c>
      <c r="I26" s="101"/>
      <c r="J26" s="100">
        <v>1</v>
      </c>
      <c r="K26" s="74">
        <f t="shared" si="0"/>
        <v>28.428961748633881</v>
      </c>
      <c r="L26" s="74">
        <f t="shared" si="1"/>
        <v>4.1493775933609959E-3</v>
      </c>
      <c r="M26" s="42">
        <f t="shared" si="2"/>
        <v>28.43</v>
      </c>
      <c r="N26" s="42">
        <f t="shared" si="3"/>
        <v>0</v>
      </c>
    </row>
    <row r="27" spans="2:14" ht="29.1" customHeight="1">
      <c r="B27" s="99"/>
      <c r="C27" s="98" t="s">
        <v>175</v>
      </c>
      <c r="D27" s="97"/>
      <c r="E27" s="96">
        <v>0</v>
      </c>
      <c r="F27" s="95">
        <v>0</v>
      </c>
      <c r="G27" s="94">
        <v>0</v>
      </c>
      <c r="H27" s="93">
        <v>0</v>
      </c>
      <c r="I27" s="92"/>
      <c r="J27" s="91">
        <v>1</v>
      </c>
      <c r="K27" s="74">
        <f t="shared" si="0"/>
        <v>0</v>
      </c>
      <c r="L27" s="74">
        <f t="shared" si="1"/>
        <v>0</v>
      </c>
      <c r="M27" s="42">
        <f t="shared" si="2"/>
        <v>0</v>
      </c>
      <c r="N27" s="42">
        <f t="shared" si="3"/>
        <v>0</v>
      </c>
    </row>
    <row r="28" spans="2:14" ht="29.1" customHeight="1">
      <c r="B28" s="90"/>
      <c r="C28" s="89" t="s">
        <v>174</v>
      </c>
      <c r="D28" s="88"/>
      <c r="E28" s="87">
        <f>SUM(E5:E27)</f>
        <v>117591</v>
      </c>
      <c r="F28" s="86">
        <f>SUM(F5:F27)</f>
        <v>321.3</v>
      </c>
      <c r="G28" s="85">
        <f>SUM(G5:G27)</f>
        <v>166442</v>
      </c>
      <c r="H28" s="84">
        <f>SUM(H5:H27)</f>
        <v>690.6</v>
      </c>
      <c r="I28" s="83"/>
      <c r="J28" s="82">
        <f>SUM(J5:J27)</f>
        <v>51</v>
      </c>
      <c r="K28" s="74">
        <f t="shared" si="0"/>
        <v>321.28688524590166</v>
      </c>
      <c r="L28" s="42">
        <f t="shared" si="1"/>
        <v>690.63070539419084</v>
      </c>
      <c r="M28" s="42">
        <f t="shared" si="2"/>
        <v>321.29000000000002</v>
      </c>
      <c r="N28" s="42">
        <f t="shared" si="3"/>
        <v>690.63</v>
      </c>
    </row>
    <row r="29" spans="2:14" ht="29.1" customHeight="1">
      <c r="B29" s="79"/>
      <c r="C29" s="81" t="s">
        <v>173</v>
      </c>
      <c r="D29" s="80"/>
      <c r="E29" s="168">
        <v>366</v>
      </c>
      <c r="F29" s="169"/>
      <c r="G29" s="170">
        <v>241</v>
      </c>
      <c r="H29" s="171"/>
      <c r="I29" s="79"/>
      <c r="J29" s="78"/>
    </row>
    <row r="30" spans="2:14" ht="15" customHeight="1">
      <c r="C30" s="77" t="s">
        <v>172</v>
      </c>
    </row>
    <row r="31" spans="2:14" ht="15" customHeight="1">
      <c r="C31" s="76" t="s">
        <v>171</v>
      </c>
    </row>
  </sheetData>
  <mergeCells count="7">
    <mergeCell ref="I3:J4"/>
    <mergeCell ref="B2:E2"/>
    <mergeCell ref="E29:F29"/>
    <mergeCell ref="G29:H29"/>
    <mergeCell ref="C3:C4"/>
    <mergeCell ref="E3:F3"/>
    <mergeCell ref="G3:H3"/>
  </mergeCells>
  <phoneticPr fontId="3"/>
  <pageMargins left="0.74803149606299213" right="0.19685039370078741" top="0.59055118110236227" bottom="0.39370078740157483" header="0.31496062992125984" footer="0.31496062992125984"/>
  <pageSetup paperSize="9" firstPageNumber="5" orientation="portrait" blackAndWhite="1" verticalDpi="30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3</vt:i4>
      </vt:variant>
    </vt:vector>
  </HeadingPairs>
  <TitlesOfParts>
    <vt:vector size="10" baseType="lpstr">
      <vt:lpstr>損益</vt:lpstr>
      <vt:lpstr>貸借①</vt:lpstr>
      <vt:lpstr>貸借②</vt:lpstr>
      <vt:lpstr>貸借③</vt:lpstr>
      <vt:lpstr>総括</vt:lpstr>
      <vt:lpstr>業務量①</vt:lpstr>
      <vt:lpstr>業務量②</vt:lpstr>
      <vt:lpstr>業務量①!Print_Area</vt:lpstr>
      <vt:lpstr>業務量②!Print_Area</vt:lpstr>
      <vt:lpstr>総括!Print_Area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2915 高洲 和哉</dc:creator>
  <cp:lastModifiedBy>2915 高洲 和哉</cp:lastModifiedBy>
  <dcterms:created xsi:type="dcterms:W3CDTF">2021-02-24T00:59:33Z</dcterms:created>
  <dcterms:modified xsi:type="dcterms:W3CDTF">2021-02-24T01:03:45Z</dcterms:modified>
</cp:coreProperties>
</file>